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.ad.equinox-solutions.de\CustomerData\Victron Energy\OpportunityLoads\"/>
    </mc:Choice>
  </mc:AlternateContent>
  <xr:revisionPtr revIDLastSave="0" documentId="13_ncr:1_{FD0CB2BC-58ED-480C-883A-3B292396C248}" xr6:coauthVersionLast="47" xr6:coauthVersionMax="47" xr10:uidLastSave="{00000000-0000-0000-0000-000000000000}"/>
  <bookViews>
    <workbookView xWindow="-120" yWindow="-120" windowWidth="38640" windowHeight="21120" xr2:uid="{85BC95B3-4445-4DA0-BA37-5B44010B0665}"/>
  </bookViews>
  <sheets>
    <sheet name="Overview" sheetId="1" r:id="rId1"/>
    <sheet name="Calcul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3" i="2"/>
  <c r="B2" i="2"/>
  <c r="E3" i="2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2" i="2"/>
  <c r="J2" i="2"/>
  <c r="F2" i="2"/>
  <c r="M2" i="2" s="1"/>
  <c r="D3" i="2"/>
  <c r="D4" i="2" s="1"/>
  <c r="A3" i="2"/>
  <c r="B28" i="2" l="1"/>
  <c r="B29" i="2" s="1"/>
  <c r="B30" i="2" s="1"/>
  <c r="B31" i="2" s="1"/>
  <c r="B32" i="2" s="1"/>
  <c r="B33" i="2" s="1"/>
  <c r="B34" i="2" s="1"/>
  <c r="B35" i="2" s="1"/>
  <c r="D5" i="2"/>
  <c r="F4" i="2"/>
  <c r="A4" i="2"/>
  <c r="F3" i="2"/>
  <c r="B36" i="2" l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D6" i="2"/>
  <c r="F5" i="2"/>
  <c r="A5" i="2"/>
  <c r="B50" i="2" l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A6" i="2"/>
  <c r="D7" i="2"/>
  <c r="F6" i="2"/>
  <c r="A7" i="2" l="1"/>
  <c r="D8" i="2"/>
  <c r="F7" i="2"/>
  <c r="D9" i="2" l="1"/>
  <c r="F8" i="2"/>
  <c r="A8" i="2"/>
  <c r="D10" i="2" l="1"/>
  <c r="F9" i="2"/>
  <c r="A9" i="2"/>
  <c r="A10" i="2" l="1"/>
  <c r="D11" i="2"/>
  <c r="F10" i="2"/>
  <c r="D12" i="2" l="1"/>
  <c r="F11" i="2"/>
  <c r="A11" i="2"/>
  <c r="A12" i="2" l="1"/>
  <c r="D13" i="2"/>
  <c r="F12" i="2"/>
  <c r="D14" i="2" l="1"/>
  <c r="F13" i="2"/>
  <c r="A13" i="2"/>
  <c r="A14" i="2" l="1"/>
  <c r="D15" i="2"/>
  <c r="F14" i="2"/>
  <c r="D16" i="2" l="1"/>
  <c r="F15" i="2"/>
  <c r="A15" i="2"/>
  <c r="A16" i="2" l="1"/>
  <c r="D17" i="2"/>
  <c r="F16" i="2"/>
  <c r="D18" i="2" l="1"/>
  <c r="F17" i="2"/>
  <c r="A17" i="2"/>
  <c r="A18" i="2" l="1"/>
  <c r="D19" i="2"/>
  <c r="F18" i="2"/>
  <c r="D20" i="2" l="1"/>
  <c r="F19" i="2"/>
  <c r="A19" i="2"/>
  <c r="A20" i="2" l="1"/>
  <c r="D21" i="2"/>
  <c r="F20" i="2"/>
  <c r="D22" i="2" l="1"/>
  <c r="F21" i="2"/>
  <c r="A21" i="2"/>
  <c r="D23" i="2" l="1"/>
  <c r="F22" i="2"/>
  <c r="A22" i="2"/>
  <c r="D24" i="2" l="1"/>
  <c r="F23" i="2"/>
  <c r="A23" i="2"/>
  <c r="K2" i="2" l="1"/>
  <c r="G3" i="2" s="1"/>
  <c r="M3" i="2" s="1"/>
  <c r="A24" i="2"/>
  <c r="D25" i="2"/>
  <c r="F24" i="2"/>
  <c r="D26" i="2" l="1"/>
  <c r="F25" i="2"/>
  <c r="A25" i="2"/>
  <c r="A26" i="2" l="1"/>
  <c r="D27" i="2"/>
  <c r="F26" i="2"/>
  <c r="D28" i="2" l="1"/>
  <c r="F27" i="2"/>
  <c r="A27" i="2"/>
  <c r="A28" i="2" l="1"/>
  <c r="D29" i="2"/>
  <c r="F28" i="2"/>
  <c r="D30" i="2" l="1"/>
  <c r="F29" i="2"/>
  <c r="A29" i="2"/>
  <c r="A30" i="2" l="1"/>
  <c r="D31" i="2"/>
  <c r="F30" i="2"/>
  <c r="D32" i="2" l="1"/>
  <c r="F31" i="2"/>
  <c r="A31" i="2"/>
  <c r="A32" i="2" l="1"/>
  <c r="D33" i="2"/>
  <c r="F32" i="2"/>
  <c r="D34" i="2" l="1"/>
  <c r="F33" i="2"/>
  <c r="A33" i="2"/>
  <c r="A34" i="2" l="1"/>
  <c r="D35" i="2"/>
  <c r="F34" i="2"/>
  <c r="D36" i="2" l="1"/>
  <c r="F35" i="2"/>
  <c r="A35" i="2"/>
  <c r="A36" i="2" l="1"/>
  <c r="D37" i="2"/>
  <c r="F36" i="2"/>
  <c r="A37" i="2" l="1"/>
  <c r="D38" i="2"/>
  <c r="F37" i="2"/>
  <c r="D39" i="2" l="1"/>
  <c r="F38" i="2"/>
  <c r="A38" i="2"/>
  <c r="A39" i="2" l="1"/>
  <c r="D40" i="2"/>
  <c r="F39" i="2"/>
  <c r="D41" i="2" l="1"/>
  <c r="F40" i="2"/>
  <c r="A40" i="2"/>
  <c r="A41" i="2" l="1"/>
  <c r="D42" i="2"/>
  <c r="F41" i="2"/>
  <c r="D43" i="2" l="1"/>
  <c r="F42" i="2"/>
  <c r="A42" i="2"/>
  <c r="H3" i="2" l="1"/>
  <c r="I3" i="2" s="1"/>
  <c r="J3" i="2" s="1"/>
  <c r="A43" i="2"/>
  <c r="D44" i="2"/>
  <c r="F43" i="2"/>
  <c r="K3" i="2" l="1"/>
  <c r="G4" i="2" s="1"/>
  <c r="M4" i="2" s="1"/>
  <c r="D45" i="2"/>
  <c r="F44" i="2"/>
  <c r="A44" i="2"/>
  <c r="H4" i="2" l="1"/>
  <c r="I4" i="2" s="1"/>
  <c r="J4" i="2" s="1"/>
  <c r="K4" i="2" s="1"/>
  <c r="G5" i="2" s="1"/>
  <c r="M5" i="2" s="1"/>
  <c r="A45" i="2"/>
  <c r="D46" i="2"/>
  <c r="F45" i="2"/>
  <c r="H5" i="2" l="1"/>
  <c r="I5" i="2" s="1"/>
  <c r="J5" i="2" s="1"/>
  <c r="D47" i="2"/>
  <c r="F46" i="2"/>
  <c r="A46" i="2"/>
  <c r="K5" i="2" l="1"/>
  <c r="G6" i="2" s="1"/>
  <c r="A47" i="2"/>
  <c r="D48" i="2"/>
  <c r="F47" i="2"/>
  <c r="M6" i="2" l="1"/>
  <c r="H6" i="2"/>
  <c r="I6" i="2" s="1"/>
  <c r="J6" i="2" s="1"/>
  <c r="D49" i="2"/>
  <c r="F48" i="2"/>
  <c r="A48" i="2"/>
  <c r="K6" i="2" l="1"/>
  <c r="G7" i="2" s="1"/>
  <c r="A49" i="2"/>
  <c r="D50" i="2"/>
  <c r="F49" i="2"/>
  <c r="M7" i="2" l="1"/>
  <c r="H7" i="2"/>
  <c r="I7" i="2" s="1"/>
  <c r="J7" i="2" s="1"/>
  <c r="D51" i="2"/>
  <c r="F50" i="2"/>
  <c r="A50" i="2"/>
  <c r="K7" i="2" l="1"/>
  <c r="G8" i="2" s="1"/>
  <c r="A51" i="2"/>
  <c r="D52" i="2"/>
  <c r="F51" i="2"/>
  <c r="M8" i="2" l="1"/>
  <c r="H8" i="2"/>
  <c r="I8" i="2" s="1"/>
  <c r="J8" i="2" s="1"/>
  <c r="A52" i="2"/>
  <c r="D53" i="2"/>
  <c r="F52" i="2"/>
  <c r="K8" i="2" l="1"/>
  <c r="G9" i="2" s="1"/>
  <c r="M9" i="2" s="1"/>
  <c r="D54" i="2"/>
  <c r="F53" i="2"/>
  <c r="A53" i="2"/>
  <c r="H9" i="2" l="1"/>
  <c r="I9" i="2" s="1"/>
  <c r="J9" i="2" s="1"/>
  <c r="A54" i="2"/>
  <c r="D55" i="2"/>
  <c r="F54" i="2"/>
  <c r="K9" i="2" l="1"/>
  <c r="G10" i="2" s="1"/>
  <c r="M10" i="2" s="1"/>
  <c r="D56" i="2"/>
  <c r="F55" i="2"/>
  <c r="A55" i="2"/>
  <c r="H10" i="2" l="1"/>
  <c r="I10" i="2" s="1"/>
  <c r="J10" i="2" s="1"/>
  <c r="A56" i="2"/>
  <c r="D57" i="2"/>
  <c r="F56" i="2"/>
  <c r="K10" i="2" l="1"/>
  <c r="G11" i="2" s="1"/>
  <c r="M11" i="2" s="1"/>
  <c r="D58" i="2"/>
  <c r="F57" i="2"/>
  <c r="A57" i="2"/>
  <c r="A58" i="2" l="1"/>
  <c r="D59" i="2"/>
  <c r="F58" i="2"/>
  <c r="D60" i="2" l="1"/>
  <c r="F59" i="2"/>
  <c r="H11" i="2"/>
  <c r="I11" i="2" s="1"/>
  <c r="J11" i="2" s="1"/>
  <c r="A59" i="2"/>
  <c r="K11" i="2" l="1"/>
  <c r="G12" i="2" s="1"/>
  <c r="M12" i="2" s="1"/>
  <c r="A60" i="2"/>
  <c r="D61" i="2"/>
  <c r="F60" i="2"/>
  <c r="D62" i="2" l="1"/>
  <c r="F62" i="2" s="1"/>
  <c r="F61" i="2"/>
  <c r="A61" i="2"/>
  <c r="A62" i="2" l="1"/>
  <c r="H12" i="2" l="1"/>
  <c r="I12" i="2" s="1"/>
  <c r="J12" i="2" s="1"/>
  <c r="A63" i="2"/>
  <c r="K12" i="2" l="1"/>
  <c r="G13" i="2" s="1"/>
  <c r="M13" i="2" s="1"/>
  <c r="A64" i="2"/>
  <c r="A65" i="2" l="1"/>
  <c r="A66" i="2" l="1"/>
  <c r="H13" i="2" l="1"/>
  <c r="I13" i="2" s="1"/>
  <c r="J13" i="2" s="1"/>
  <c r="A67" i="2"/>
  <c r="K13" i="2" l="1"/>
  <c r="G14" i="2" s="1"/>
  <c r="M14" i="2" s="1"/>
  <c r="A68" i="2"/>
  <c r="A69" i="2" l="1"/>
  <c r="A70" i="2" l="1"/>
  <c r="H14" i="2" l="1"/>
  <c r="I14" i="2" s="1"/>
  <c r="J14" i="2" s="1"/>
  <c r="A71" i="2"/>
  <c r="K14" i="2" l="1"/>
  <c r="G15" i="2" s="1"/>
  <c r="M15" i="2" s="1"/>
  <c r="A72" i="2"/>
  <c r="A73" i="2" l="1"/>
  <c r="A74" i="2" l="1"/>
  <c r="A75" i="2" l="1"/>
  <c r="H15" i="2" l="1"/>
  <c r="I15" i="2" s="1"/>
  <c r="J15" i="2" s="1"/>
  <c r="A76" i="2"/>
  <c r="K15" i="2" l="1"/>
  <c r="G16" i="2" s="1"/>
  <c r="M16" i="2" s="1"/>
  <c r="A77" i="2"/>
  <c r="A78" i="2" l="1"/>
  <c r="A79" i="2" l="1"/>
  <c r="A80" i="2" l="1"/>
  <c r="A81" i="2" l="1"/>
  <c r="H16" i="2" l="1"/>
  <c r="I16" i="2" s="1"/>
  <c r="J16" i="2" s="1"/>
  <c r="A82" i="2"/>
  <c r="K16" i="2" l="1"/>
  <c r="G17" i="2" s="1"/>
  <c r="M17" i="2" s="1"/>
  <c r="A83" i="2"/>
  <c r="A84" i="2" l="1"/>
  <c r="A85" i="2" l="1"/>
  <c r="A86" i="2" l="1"/>
  <c r="H17" i="2" l="1"/>
  <c r="I17" i="2" s="1"/>
  <c r="J17" i="2" s="1"/>
  <c r="A87" i="2"/>
  <c r="K17" i="2" l="1"/>
  <c r="G18" i="2" s="1"/>
  <c r="M18" i="2" s="1"/>
  <c r="A88" i="2"/>
  <c r="A89" i="2" l="1"/>
  <c r="A90" i="2" l="1"/>
  <c r="A91" i="2" l="1"/>
  <c r="A92" i="2" l="1"/>
  <c r="H18" i="2" l="1"/>
  <c r="I18" i="2" s="1"/>
  <c r="J18" i="2" s="1"/>
  <c r="A93" i="2"/>
  <c r="K18" i="2" l="1"/>
  <c r="G19" i="2" s="1"/>
  <c r="M19" i="2" s="1"/>
  <c r="A94" i="2"/>
  <c r="A95" i="2" l="1"/>
  <c r="A96" i="2" l="1"/>
  <c r="A97" i="2" l="1"/>
  <c r="A98" i="2" l="1"/>
  <c r="A99" i="2" l="1"/>
  <c r="H19" i="2"/>
  <c r="I19" i="2" s="1"/>
  <c r="J19" i="2" s="1"/>
  <c r="K19" i="2" l="1"/>
  <c r="G20" i="2" s="1"/>
  <c r="M20" i="2" s="1"/>
  <c r="A100" i="2"/>
  <c r="A101" i="2" l="1"/>
  <c r="A102" i="2" l="1"/>
  <c r="H20" i="2" l="1"/>
  <c r="I20" i="2" s="1"/>
  <c r="J20" i="2" s="1"/>
  <c r="K20" i="2" s="1"/>
  <c r="G21" i="2" l="1"/>
  <c r="H21" i="2" l="1"/>
  <c r="I21" i="2" s="1"/>
  <c r="J21" i="2" s="1"/>
  <c r="M21" i="2"/>
  <c r="K21" i="2" l="1"/>
  <c r="G22" i="2" s="1"/>
  <c r="M22" i="2" l="1"/>
  <c r="H22" i="2"/>
  <c r="I22" i="2" s="1"/>
  <c r="J22" i="2" s="1"/>
  <c r="K22" i="2" l="1"/>
  <c r="G23" i="2" s="1"/>
  <c r="M23" i="2" l="1"/>
  <c r="H23" i="2"/>
  <c r="I23" i="2" s="1"/>
  <c r="J23" i="2" s="1"/>
  <c r="K23" i="2" s="1"/>
  <c r="G24" i="2" l="1"/>
  <c r="M24" i="2" s="1"/>
  <c r="H24" i="2" l="1"/>
  <c r="I24" i="2" s="1"/>
  <c r="J24" i="2" s="1"/>
  <c r="K24" i="2" s="1"/>
  <c r="G25" i="2" l="1"/>
  <c r="M25" i="2" s="1"/>
  <c r="H25" i="2" l="1"/>
  <c r="I25" i="2" s="1"/>
  <c r="J25" i="2" s="1"/>
  <c r="K25" i="2" s="1"/>
  <c r="G26" i="2" s="1"/>
  <c r="M26" i="2" s="1"/>
  <c r="H26" i="2" l="1"/>
  <c r="I26" i="2" s="1"/>
  <c r="J26" i="2" s="1"/>
  <c r="K26" i="2" s="1"/>
  <c r="G27" i="2" s="1"/>
  <c r="M27" i="2" s="1"/>
  <c r="H27" i="2" l="1"/>
  <c r="I27" i="2" s="1"/>
  <c r="J27" i="2" s="1"/>
  <c r="K27" i="2" s="1"/>
  <c r="G28" i="2" s="1"/>
  <c r="M28" i="2" s="1"/>
  <c r="H28" i="2" l="1"/>
  <c r="I28" i="2" s="1"/>
  <c r="J28" i="2" s="1"/>
  <c r="K28" i="2" s="1"/>
  <c r="G29" i="2" s="1"/>
  <c r="M29" i="2" l="1"/>
  <c r="H29" i="2"/>
  <c r="I29" i="2" s="1"/>
  <c r="J29" i="2" s="1"/>
  <c r="K29" i="2" l="1"/>
  <c r="G30" i="2" s="1"/>
  <c r="M30" i="2" l="1"/>
  <c r="H30" i="2"/>
  <c r="I30" i="2" s="1"/>
  <c r="J30" i="2" s="1"/>
  <c r="K30" i="2" l="1"/>
  <c r="G31" i="2" s="1"/>
  <c r="M31" i="2" l="1"/>
  <c r="H31" i="2"/>
  <c r="I31" i="2" s="1"/>
  <c r="J31" i="2" s="1"/>
  <c r="K31" i="2" l="1"/>
  <c r="G32" i="2" s="1"/>
  <c r="M32" i="2" s="1"/>
  <c r="H32" i="2" l="1"/>
  <c r="I32" i="2" s="1"/>
  <c r="J32" i="2" s="1"/>
  <c r="K32" i="2" s="1"/>
  <c r="G33" i="2" s="1"/>
  <c r="M33" i="2" l="1"/>
  <c r="H33" i="2"/>
  <c r="I33" i="2" s="1"/>
  <c r="J33" i="2" s="1"/>
  <c r="K33" i="2" l="1"/>
  <c r="G34" i="2" s="1"/>
  <c r="M34" i="2" s="1"/>
  <c r="H34" i="2" l="1"/>
  <c r="I34" i="2" s="1"/>
  <c r="J34" i="2" s="1"/>
  <c r="K34" i="2" s="1"/>
  <c r="G35" i="2" s="1"/>
  <c r="M35" i="2" s="1"/>
  <c r="H35" i="2" l="1"/>
  <c r="I35" i="2" s="1"/>
  <c r="J35" i="2" s="1"/>
  <c r="K35" i="2" s="1"/>
  <c r="G36" i="2" s="1"/>
  <c r="M36" i="2" s="1"/>
  <c r="H36" i="2" l="1"/>
  <c r="I36" i="2" s="1"/>
  <c r="J36" i="2" s="1"/>
  <c r="K36" i="2" s="1"/>
  <c r="G37" i="2" s="1"/>
  <c r="M37" i="2" s="1"/>
  <c r="H37" i="2" l="1"/>
  <c r="I37" i="2" s="1"/>
  <c r="J37" i="2" s="1"/>
  <c r="K37" i="2" l="1"/>
  <c r="G38" i="2" s="1"/>
  <c r="M38" i="2" l="1"/>
  <c r="H38" i="2"/>
  <c r="I38" i="2" s="1"/>
  <c r="J38" i="2" s="1"/>
  <c r="K38" i="2" l="1"/>
  <c r="G39" i="2" s="1"/>
  <c r="M39" i="2" l="1"/>
  <c r="H39" i="2"/>
  <c r="I39" i="2" s="1"/>
  <c r="J39" i="2" s="1"/>
  <c r="K39" i="2" l="1"/>
  <c r="G40" i="2" s="1"/>
  <c r="M40" i="2" l="1"/>
  <c r="H40" i="2"/>
  <c r="I40" i="2" s="1"/>
  <c r="J40" i="2" s="1"/>
  <c r="K40" i="2" l="1"/>
  <c r="G41" i="2" s="1"/>
  <c r="M41" i="2" l="1"/>
  <c r="H41" i="2"/>
  <c r="I41" i="2" s="1"/>
  <c r="J41" i="2" s="1"/>
  <c r="K41" i="2" l="1"/>
  <c r="G42" i="2" s="1"/>
  <c r="M42" i="2" l="1"/>
  <c r="H42" i="2"/>
  <c r="I42" i="2" s="1"/>
  <c r="J42" i="2" s="1"/>
  <c r="K42" i="2" l="1"/>
  <c r="G43" i="2" s="1"/>
  <c r="M43" i="2" l="1"/>
  <c r="H43" i="2"/>
  <c r="I43" i="2" s="1"/>
  <c r="J43" i="2" s="1"/>
  <c r="K43" i="2" l="1"/>
  <c r="G44" i="2" s="1"/>
  <c r="M44" i="2" l="1"/>
  <c r="H44" i="2"/>
  <c r="I44" i="2" s="1"/>
  <c r="J44" i="2" s="1"/>
  <c r="K44" i="2" l="1"/>
  <c r="G45" i="2" s="1"/>
  <c r="M45" i="2" l="1"/>
  <c r="H45" i="2"/>
  <c r="I45" i="2" s="1"/>
  <c r="J45" i="2" s="1"/>
  <c r="K45" i="2" l="1"/>
  <c r="G46" i="2" s="1"/>
  <c r="M46" i="2" l="1"/>
  <c r="H46" i="2"/>
  <c r="I46" i="2" s="1"/>
  <c r="J46" i="2" s="1"/>
  <c r="K46" i="2" l="1"/>
  <c r="G47" i="2" s="1"/>
  <c r="M47" i="2" l="1"/>
  <c r="H47" i="2"/>
  <c r="I47" i="2" s="1"/>
  <c r="J47" i="2" s="1"/>
  <c r="K47" i="2" l="1"/>
  <c r="G48" i="2" s="1"/>
  <c r="M48" i="2" l="1"/>
  <c r="H48" i="2"/>
  <c r="I48" i="2" s="1"/>
  <c r="J48" i="2" s="1"/>
  <c r="K48" i="2" l="1"/>
  <c r="G49" i="2" s="1"/>
  <c r="M49" i="2" l="1"/>
  <c r="H49" i="2"/>
  <c r="I49" i="2" s="1"/>
  <c r="J49" i="2" s="1"/>
  <c r="K49" i="2" l="1"/>
  <c r="G50" i="2" s="1"/>
  <c r="M50" i="2" l="1"/>
  <c r="H50" i="2"/>
  <c r="I50" i="2" s="1"/>
  <c r="J50" i="2" s="1"/>
  <c r="K50" i="2" l="1"/>
  <c r="G51" i="2" s="1"/>
  <c r="M51" i="2" l="1"/>
  <c r="H51" i="2"/>
  <c r="I51" i="2" s="1"/>
  <c r="J51" i="2" s="1"/>
  <c r="K51" i="2" s="1"/>
  <c r="G52" i="2" s="1"/>
  <c r="M52" i="2" s="1"/>
  <c r="H52" i="2" l="1"/>
  <c r="I52" i="2" s="1"/>
  <c r="J52" i="2" s="1"/>
  <c r="K52" i="2" l="1"/>
  <c r="G53" i="2" s="1"/>
  <c r="M53" i="2" l="1"/>
  <c r="H53" i="2"/>
  <c r="I53" i="2" s="1"/>
  <c r="J53" i="2" s="1"/>
  <c r="K53" i="2" l="1"/>
  <c r="G54" i="2" s="1"/>
  <c r="M54" i="2" l="1"/>
  <c r="H54" i="2"/>
  <c r="I54" i="2" s="1"/>
  <c r="J54" i="2" s="1"/>
  <c r="K54" i="2" s="1"/>
  <c r="G55" i="2" s="1"/>
  <c r="M55" i="2" l="1"/>
  <c r="H55" i="2"/>
  <c r="I55" i="2" s="1"/>
  <c r="J55" i="2" s="1"/>
  <c r="K55" i="2" l="1"/>
  <c r="G56" i="2" s="1"/>
  <c r="M56" i="2" l="1"/>
  <c r="H56" i="2"/>
  <c r="I56" i="2" s="1"/>
  <c r="J56" i="2" s="1"/>
  <c r="K56" i="2" l="1"/>
  <c r="G57" i="2" s="1"/>
  <c r="M57" i="2" l="1"/>
  <c r="H57" i="2"/>
  <c r="I57" i="2" s="1"/>
  <c r="J57" i="2" s="1"/>
  <c r="K57" i="2" l="1"/>
  <c r="G58" i="2" s="1"/>
  <c r="M58" i="2" l="1"/>
  <c r="H58" i="2"/>
  <c r="I58" i="2" s="1"/>
  <c r="J58" i="2" s="1"/>
  <c r="K58" i="2" l="1"/>
  <c r="G59" i="2" s="1"/>
  <c r="M59" i="2" l="1"/>
  <c r="H59" i="2"/>
  <c r="I59" i="2" s="1"/>
  <c r="J59" i="2" s="1"/>
  <c r="K59" i="2" l="1"/>
  <c r="G60" i="2" s="1"/>
  <c r="M60" i="2" l="1"/>
  <c r="H60" i="2"/>
  <c r="I60" i="2" s="1"/>
  <c r="J60" i="2" s="1"/>
  <c r="K60" i="2" l="1"/>
  <c r="G61" i="2" s="1"/>
  <c r="M61" i="2" l="1"/>
  <c r="H61" i="2"/>
  <c r="I61" i="2" s="1"/>
  <c r="J61" i="2" s="1"/>
  <c r="K61" i="2" l="1"/>
  <c r="G62" i="2" s="1"/>
  <c r="M62" i="2" l="1"/>
  <c r="H62" i="2"/>
  <c r="I62" i="2" s="1"/>
  <c r="J62" i="2" s="1"/>
  <c r="K62" i="2" s="1"/>
</calcChain>
</file>

<file path=xl/sharedStrings.xml><?xml version="1.0" encoding="utf-8"?>
<sst xmlns="http://schemas.openxmlformats.org/spreadsheetml/2006/main" count="27" uniqueCount="26">
  <si>
    <t>Battery Reservation Cheatsheet</t>
  </si>
  <si>
    <t>Battery Size</t>
  </si>
  <si>
    <t>Solar Peak Power</t>
  </si>
  <si>
    <t>Morning Soc</t>
  </si>
  <si>
    <t>Soc</t>
  </si>
  <si>
    <t>Reservation</t>
  </si>
  <si>
    <t>Sunny 10h-Day Example</t>
  </si>
  <si>
    <t>Time</t>
  </si>
  <si>
    <t>SolarPeak</t>
  </si>
  <si>
    <t>Solar2Battery</t>
  </si>
  <si>
    <t>SoCAfter</t>
  </si>
  <si>
    <t>SocGain</t>
  </si>
  <si>
    <t>SolarPower2Battery</t>
  </si>
  <si>
    <t>Effective Reservation</t>
  </si>
  <si>
    <t>Base Consumption</t>
  </si>
  <si>
    <t>BaseConsumption</t>
  </si>
  <si>
    <t>Opportunity Loads</t>
  </si>
  <si>
    <t>Wh</t>
  </si>
  <si>
    <t>W</t>
  </si>
  <si>
    <t>If you have fewer opportunistic loads, the battery charge rate</t>
  </si>
  <si>
    <t>will be higher as reserved and your soc raise faster.</t>
  </si>
  <si>
    <t xml:space="preserve">The purple area indicates, where OL is allowed to operate. </t>
  </si>
  <si>
    <t>Start-SOC</t>
  </si>
  <si>
    <t>Reservation @ Start</t>
  </si>
  <si>
    <t>Reservation @ 100%</t>
  </si>
  <si>
    <t>Available per SOC: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</si>
</sst>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0" xfId="0" applyFont="1"/>
    <xf numFmtId="0" fontId="2" fillId="2" borderId="1" xfId="2"/>
    <xf numFmtId="9" fontId="0" fillId="0" borderId="0" xfId="1" applyFont="1"/>
    <xf numFmtId="9" fontId="2" fillId="2" borderId="1" xfId="1" applyFont="1" applyFill="1" applyBorder="1"/>
    <xf numFmtId="20" fontId="0" fillId="0" borderId="0" xfId="0" applyNumberFormat="1"/>
    <xf numFmtId="20" fontId="0" fillId="4" borderId="0" xfId="0" applyNumberFormat="1" applyFill="1"/>
    <xf numFmtId="1" fontId="0" fillId="0" borderId="0" xfId="0" applyNumberFormat="1"/>
    <xf numFmtId="10" fontId="0" fillId="0" borderId="0" xfId="0" applyNumberFormat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/>
    <xf numFmtId="0" fontId="0" fillId="5" borderId="6" xfId="0" applyFill="1" applyBorder="1"/>
    <xf numFmtId="0" fontId="5" fillId="5" borderId="0" xfId="4" applyFill="1" applyBorder="1" applyAlignment="1">
      <alignment horizontal="right"/>
    </xf>
    <xf numFmtId="0" fontId="5" fillId="5" borderId="5" xfId="4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7" fillId="5" borderId="5" xfId="0" applyFont="1" applyFill="1" applyBorder="1"/>
    <xf numFmtId="0" fontId="4" fillId="5" borderId="2" xfId="0" applyFont="1" applyFill="1" applyBorder="1"/>
    <xf numFmtId="9" fontId="2" fillId="2" borderId="1" xfId="2" applyNumberFormat="1"/>
    <xf numFmtId="0" fontId="5" fillId="5" borderId="0" xfId="4" applyFill="1" applyBorder="1" applyAlignment="1">
      <alignment horizontal="left"/>
    </xf>
    <xf numFmtId="0" fontId="8" fillId="5" borderId="0" xfId="0" applyFont="1" applyFill="1"/>
    <xf numFmtId="2" fontId="3" fillId="3" borderId="1" xfId="3" applyNumberFormat="1"/>
  </cellXfs>
  <cellStyles count="5">
    <cellStyle name="Berechnung" xfId="3" builtinId="22"/>
    <cellStyle name="Eingabe" xfId="2" builtinId="20"/>
    <cellStyle name="Erklärender Text" xfId="4" builtinId="53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Minimum</a:t>
            </a:r>
            <a:r>
              <a:rPr lang="en-US" baseline="0"/>
              <a:t> chargerate </a:t>
            </a:r>
            <a:r>
              <a:rPr lang="en-US"/>
              <a:t>before opportunistic consumption over soc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Reservation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Calculations!$A$2:$A$102</c:f>
              <c:numCache>
                <c:formatCode>0%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Calculations!$B$2:$B$102</c:f>
              <c:numCache>
                <c:formatCode>General</c:formatCode>
                <c:ptCount val="101"/>
                <c:pt idx="0">
                  <c:v>999999999999</c:v>
                </c:pt>
                <c:pt idx="1">
                  <c:v>999999999999</c:v>
                </c:pt>
                <c:pt idx="2">
                  <c:v>999999999999</c:v>
                </c:pt>
                <c:pt idx="3">
                  <c:v>999999999999</c:v>
                </c:pt>
                <c:pt idx="4">
                  <c:v>999999999999</c:v>
                </c:pt>
                <c:pt idx="5">
                  <c:v>999999999999</c:v>
                </c:pt>
                <c:pt idx="6">
                  <c:v>999999999999</c:v>
                </c:pt>
                <c:pt idx="7">
                  <c:v>999999999999</c:v>
                </c:pt>
                <c:pt idx="8">
                  <c:v>999999999999</c:v>
                </c:pt>
                <c:pt idx="9">
                  <c:v>999999999999</c:v>
                </c:pt>
                <c:pt idx="10">
                  <c:v>999999999999</c:v>
                </c:pt>
                <c:pt idx="11">
                  <c:v>999999999999</c:v>
                </c:pt>
                <c:pt idx="12">
                  <c:v>999999999999</c:v>
                </c:pt>
                <c:pt idx="13">
                  <c:v>999999999999</c:v>
                </c:pt>
                <c:pt idx="14">
                  <c:v>999999999999</c:v>
                </c:pt>
                <c:pt idx="15">
                  <c:v>999999999999</c:v>
                </c:pt>
                <c:pt idx="16">
                  <c:v>999999999999</c:v>
                </c:pt>
                <c:pt idx="17">
                  <c:v>999999999999</c:v>
                </c:pt>
                <c:pt idx="18">
                  <c:v>999999999999</c:v>
                </c:pt>
                <c:pt idx="19">
                  <c:v>999999999999</c:v>
                </c:pt>
                <c:pt idx="20">
                  <c:v>999999999999</c:v>
                </c:pt>
                <c:pt idx="21">
                  <c:v>999999999999</c:v>
                </c:pt>
                <c:pt idx="22">
                  <c:v>999999999999</c:v>
                </c:pt>
                <c:pt idx="23">
                  <c:v>999999999999</c:v>
                </c:pt>
                <c:pt idx="24">
                  <c:v>999999999999</c:v>
                </c:pt>
                <c:pt idx="25">
                  <c:v>8000</c:v>
                </c:pt>
                <c:pt idx="26">
                  <c:v>7894</c:v>
                </c:pt>
                <c:pt idx="27">
                  <c:v>7788</c:v>
                </c:pt>
                <c:pt idx="28">
                  <c:v>7682</c:v>
                </c:pt>
                <c:pt idx="29">
                  <c:v>7576</c:v>
                </c:pt>
                <c:pt idx="30">
                  <c:v>7470</c:v>
                </c:pt>
                <c:pt idx="31">
                  <c:v>7364</c:v>
                </c:pt>
                <c:pt idx="32">
                  <c:v>7258</c:v>
                </c:pt>
                <c:pt idx="33">
                  <c:v>7152</c:v>
                </c:pt>
                <c:pt idx="34">
                  <c:v>7046</c:v>
                </c:pt>
                <c:pt idx="35">
                  <c:v>6940</c:v>
                </c:pt>
                <c:pt idx="36">
                  <c:v>6834</c:v>
                </c:pt>
                <c:pt idx="37">
                  <c:v>6728</c:v>
                </c:pt>
                <c:pt idx="38">
                  <c:v>6622</c:v>
                </c:pt>
                <c:pt idx="39">
                  <c:v>6516</c:v>
                </c:pt>
                <c:pt idx="40">
                  <c:v>6410</c:v>
                </c:pt>
                <c:pt idx="41">
                  <c:v>6304</c:v>
                </c:pt>
                <c:pt idx="42">
                  <c:v>6198</c:v>
                </c:pt>
                <c:pt idx="43">
                  <c:v>6092</c:v>
                </c:pt>
                <c:pt idx="44">
                  <c:v>5986</c:v>
                </c:pt>
                <c:pt idx="45">
                  <c:v>5880</c:v>
                </c:pt>
                <c:pt idx="46">
                  <c:v>5774</c:v>
                </c:pt>
                <c:pt idx="47">
                  <c:v>5668</c:v>
                </c:pt>
                <c:pt idx="48">
                  <c:v>5562</c:v>
                </c:pt>
                <c:pt idx="49">
                  <c:v>5456</c:v>
                </c:pt>
                <c:pt idx="50">
                  <c:v>5350</c:v>
                </c:pt>
                <c:pt idx="51">
                  <c:v>5244</c:v>
                </c:pt>
                <c:pt idx="52">
                  <c:v>5138</c:v>
                </c:pt>
                <c:pt idx="53">
                  <c:v>5032</c:v>
                </c:pt>
                <c:pt idx="54">
                  <c:v>4926</c:v>
                </c:pt>
                <c:pt idx="55">
                  <c:v>4820</c:v>
                </c:pt>
                <c:pt idx="56">
                  <c:v>4714</c:v>
                </c:pt>
                <c:pt idx="57">
                  <c:v>4608</c:v>
                </c:pt>
                <c:pt idx="58">
                  <c:v>4502</c:v>
                </c:pt>
                <c:pt idx="59">
                  <c:v>4396</c:v>
                </c:pt>
                <c:pt idx="60">
                  <c:v>4290</c:v>
                </c:pt>
                <c:pt idx="61">
                  <c:v>4184</c:v>
                </c:pt>
                <c:pt idx="62">
                  <c:v>4078</c:v>
                </c:pt>
                <c:pt idx="63">
                  <c:v>3972</c:v>
                </c:pt>
                <c:pt idx="64">
                  <c:v>3866</c:v>
                </c:pt>
                <c:pt idx="65">
                  <c:v>3760</c:v>
                </c:pt>
                <c:pt idx="66">
                  <c:v>3654</c:v>
                </c:pt>
                <c:pt idx="67">
                  <c:v>3548</c:v>
                </c:pt>
                <c:pt idx="68">
                  <c:v>3442</c:v>
                </c:pt>
                <c:pt idx="69">
                  <c:v>3336</c:v>
                </c:pt>
                <c:pt idx="70">
                  <c:v>3230</c:v>
                </c:pt>
                <c:pt idx="71">
                  <c:v>3124</c:v>
                </c:pt>
                <c:pt idx="72">
                  <c:v>3018</c:v>
                </c:pt>
                <c:pt idx="73">
                  <c:v>2912</c:v>
                </c:pt>
                <c:pt idx="74">
                  <c:v>2806</c:v>
                </c:pt>
                <c:pt idx="75">
                  <c:v>2700</c:v>
                </c:pt>
                <c:pt idx="76">
                  <c:v>2594</c:v>
                </c:pt>
                <c:pt idx="77">
                  <c:v>2488</c:v>
                </c:pt>
                <c:pt idx="78">
                  <c:v>2382</c:v>
                </c:pt>
                <c:pt idx="79">
                  <c:v>2276</c:v>
                </c:pt>
                <c:pt idx="80">
                  <c:v>2170</c:v>
                </c:pt>
                <c:pt idx="81">
                  <c:v>2064</c:v>
                </c:pt>
                <c:pt idx="82">
                  <c:v>1958</c:v>
                </c:pt>
                <c:pt idx="83">
                  <c:v>1852</c:v>
                </c:pt>
                <c:pt idx="84">
                  <c:v>1746</c:v>
                </c:pt>
                <c:pt idx="85">
                  <c:v>1640</c:v>
                </c:pt>
                <c:pt idx="86">
                  <c:v>1534</c:v>
                </c:pt>
                <c:pt idx="87">
                  <c:v>1428</c:v>
                </c:pt>
                <c:pt idx="88">
                  <c:v>1322</c:v>
                </c:pt>
                <c:pt idx="89">
                  <c:v>1216</c:v>
                </c:pt>
                <c:pt idx="90">
                  <c:v>1110</c:v>
                </c:pt>
                <c:pt idx="91">
                  <c:v>1004</c:v>
                </c:pt>
                <c:pt idx="92">
                  <c:v>898</c:v>
                </c:pt>
                <c:pt idx="93">
                  <c:v>792</c:v>
                </c:pt>
                <c:pt idx="94">
                  <c:v>686</c:v>
                </c:pt>
                <c:pt idx="95">
                  <c:v>580</c:v>
                </c:pt>
                <c:pt idx="96">
                  <c:v>474</c:v>
                </c:pt>
                <c:pt idx="97">
                  <c:v>368</c:v>
                </c:pt>
                <c:pt idx="98">
                  <c:v>262</c:v>
                </c:pt>
                <c:pt idx="99">
                  <c:v>156</c:v>
                </c:pt>
                <c:pt idx="10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B-4A84-934D-D2B9A4F3E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0820175"/>
        <c:axId val="710814415"/>
      </c:lineChart>
      <c:catAx>
        <c:axId val="710820175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710814415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10814415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71082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Example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areaChart>
        <c:grouping val="stacked"/>
        <c:varyColors val="0"/>
        <c:ser>
          <c:idx val="3"/>
          <c:order val="2"/>
          <c:tx>
            <c:v>Base Consumption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val>
            <c:numRef>
              <c:f>Calculations!$L$2:$L$62</c:f>
              <c:numCache>
                <c:formatCode>General</c:formatCode>
                <c:ptCount val="61"/>
                <c:pt idx="0">
                  <c:v>1500</c:v>
                </c:pt>
                <c:pt idx="1">
                  <c:v>1500</c:v>
                </c:pt>
                <c:pt idx="2">
                  <c:v>1500</c:v>
                </c:pt>
                <c:pt idx="3">
                  <c:v>1500</c:v>
                </c:pt>
                <c:pt idx="4">
                  <c:v>1500</c:v>
                </c:pt>
                <c:pt idx="5">
                  <c:v>1500</c:v>
                </c:pt>
                <c:pt idx="6">
                  <c:v>1500</c:v>
                </c:pt>
                <c:pt idx="7">
                  <c:v>1500</c:v>
                </c:pt>
                <c:pt idx="8">
                  <c:v>1500</c:v>
                </c:pt>
                <c:pt idx="9">
                  <c:v>1500</c:v>
                </c:pt>
                <c:pt idx="10">
                  <c:v>1500</c:v>
                </c:pt>
                <c:pt idx="11">
                  <c:v>1500</c:v>
                </c:pt>
                <c:pt idx="12">
                  <c:v>1500</c:v>
                </c:pt>
                <c:pt idx="13">
                  <c:v>1500</c:v>
                </c:pt>
                <c:pt idx="14">
                  <c:v>1500</c:v>
                </c:pt>
                <c:pt idx="15">
                  <c:v>1500</c:v>
                </c:pt>
                <c:pt idx="16">
                  <c:v>1500</c:v>
                </c:pt>
                <c:pt idx="17">
                  <c:v>1500</c:v>
                </c:pt>
                <c:pt idx="18">
                  <c:v>1500</c:v>
                </c:pt>
                <c:pt idx="19">
                  <c:v>1500</c:v>
                </c:pt>
                <c:pt idx="20">
                  <c:v>1500</c:v>
                </c:pt>
                <c:pt idx="21">
                  <c:v>1500</c:v>
                </c:pt>
                <c:pt idx="22">
                  <c:v>1500</c:v>
                </c:pt>
                <c:pt idx="23">
                  <c:v>1500</c:v>
                </c:pt>
                <c:pt idx="24">
                  <c:v>1500</c:v>
                </c:pt>
                <c:pt idx="25">
                  <c:v>1500</c:v>
                </c:pt>
                <c:pt idx="26">
                  <c:v>1500</c:v>
                </c:pt>
                <c:pt idx="27">
                  <c:v>1500</c:v>
                </c:pt>
                <c:pt idx="28">
                  <c:v>1500</c:v>
                </c:pt>
                <c:pt idx="29">
                  <c:v>1500</c:v>
                </c:pt>
                <c:pt idx="30">
                  <c:v>1500</c:v>
                </c:pt>
                <c:pt idx="31">
                  <c:v>1500</c:v>
                </c:pt>
                <c:pt idx="32">
                  <c:v>1500</c:v>
                </c:pt>
                <c:pt idx="33">
                  <c:v>1500</c:v>
                </c:pt>
                <c:pt idx="34">
                  <c:v>1500</c:v>
                </c:pt>
                <c:pt idx="35">
                  <c:v>1500</c:v>
                </c:pt>
                <c:pt idx="36">
                  <c:v>1500</c:v>
                </c:pt>
                <c:pt idx="37">
                  <c:v>1500</c:v>
                </c:pt>
                <c:pt idx="38">
                  <c:v>1500</c:v>
                </c:pt>
                <c:pt idx="39">
                  <c:v>1500</c:v>
                </c:pt>
                <c:pt idx="40">
                  <c:v>1500</c:v>
                </c:pt>
                <c:pt idx="41">
                  <c:v>1500</c:v>
                </c:pt>
                <c:pt idx="42">
                  <c:v>1500</c:v>
                </c:pt>
                <c:pt idx="43">
                  <c:v>1500</c:v>
                </c:pt>
                <c:pt idx="44">
                  <c:v>1500</c:v>
                </c:pt>
                <c:pt idx="45">
                  <c:v>1500</c:v>
                </c:pt>
                <c:pt idx="46">
                  <c:v>1500</c:v>
                </c:pt>
                <c:pt idx="47">
                  <c:v>1500</c:v>
                </c:pt>
                <c:pt idx="48">
                  <c:v>1500</c:v>
                </c:pt>
                <c:pt idx="49">
                  <c:v>1500</c:v>
                </c:pt>
                <c:pt idx="50">
                  <c:v>1500</c:v>
                </c:pt>
                <c:pt idx="51">
                  <c:v>1500</c:v>
                </c:pt>
                <c:pt idx="52">
                  <c:v>1500</c:v>
                </c:pt>
                <c:pt idx="53">
                  <c:v>1500</c:v>
                </c:pt>
                <c:pt idx="54">
                  <c:v>1500</c:v>
                </c:pt>
                <c:pt idx="55">
                  <c:v>1500</c:v>
                </c:pt>
                <c:pt idx="56">
                  <c:v>1500</c:v>
                </c:pt>
                <c:pt idx="57">
                  <c:v>1500</c:v>
                </c:pt>
                <c:pt idx="58">
                  <c:v>1500</c:v>
                </c:pt>
                <c:pt idx="59">
                  <c:v>1500</c:v>
                </c:pt>
                <c:pt idx="60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E0-470E-97C7-BABB814F2A7A}"/>
            </c:ext>
          </c:extLst>
        </c:ser>
        <c:ser>
          <c:idx val="2"/>
          <c:order val="3"/>
          <c:tx>
            <c:v>Reserved Power</c:v>
          </c:tx>
          <c:spPr>
            <a:solidFill>
              <a:schemeClr val="tx2">
                <a:lumMod val="75000"/>
                <a:lumOff val="25000"/>
              </a:schemeClr>
            </a:solidFill>
            <a:ln>
              <a:solidFill>
                <a:schemeClr val="tx2">
                  <a:lumMod val="50000"/>
                  <a:lumOff val="5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val>
            <c:numRef>
              <c:f>Calculations!$G$2:$G$62</c:f>
              <c:numCache>
                <c:formatCode>0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690.08251056323206</c:v>
                </c:pt>
                <c:pt idx="4">
                  <c:v>1410.7636714486302</c:v>
                </c:pt>
                <c:pt idx="5">
                  <c:v>2123.4666314352903</c:v>
                </c:pt>
                <c:pt idx="6">
                  <c:v>2826.2379212492633</c:v>
                </c:pt>
                <c:pt idx="7">
                  <c:v>3517.1512936342033</c:v>
                </c:pt>
                <c:pt idx="8">
                  <c:v>4194.3130030612019</c:v>
                </c:pt>
                <c:pt idx="9">
                  <c:v>4855.866996353654</c:v>
                </c:pt>
                <c:pt idx="10">
                  <c:v>5499.9999999999991</c:v>
                </c:pt>
                <c:pt idx="11">
                  <c:v>6124.9464902103773</c:v>
                </c:pt>
                <c:pt idx="12">
                  <c:v>6516</c:v>
                </c:pt>
                <c:pt idx="13">
                  <c:v>6092</c:v>
                </c:pt>
                <c:pt idx="14">
                  <c:v>5668</c:v>
                </c:pt>
                <c:pt idx="15">
                  <c:v>5350</c:v>
                </c:pt>
                <c:pt idx="16">
                  <c:v>5032</c:v>
                </c:pt>
                <c:pt idx="17">
                  <c:v>4714</c:v>
                </c:pt>
                <c:pt idx="18">
                  <c:v>4396</c:v>
                </c:pt>
                <c:pt idx="19">
                  <c:v>4078</c:v>
                </c:pt>
                <c:pt idx="20">
                  <c:v>3866</c:v>
                </c:pt>
                <c:pt idx="21">
                  <c:v>3654</c:v>
                </c:pt>
                <c:pt idx="22">
                  <c:v>3442</c:v>
                </c:pt>
                <c:pt idx="23">
                  <c:v>3124</c:v>
                </c:pt>
                <c:pt idx="24">
                  <c:v>3018</c:v>
                </c:pt>
                <c:pt idx="25">
                  <c:v>2806</c:v>
                </c:pt>
                <c:pt idx="26">
                  <c:v>2594</c:v>
                </c:pt>
                <c:pt idx="27">
                  <c:v>2488</c:v>
                </c:pt>
                <c:pt idx="28">
                  <c:v>2276</c:v>
                </c:pt>
                <c:pt idx="29">
                  <c:v>2170</c:v>
                </c:pt>
                <c:pt idx="30">
                  <c:v>1958</c:v>
                </c:pt>
                <c:pt idx="31">
                  <c:v>1852</c:v>
                </c:pt>
                <c:pt idx="32">
                  <c:v>1746</c:v>
                </c:pt>
                <c:pt idx="33">
                  <c:v>1640</c:v>
                </c:pt>
                <c:pt idx="34">
                  <c:v>1534</c:v>
                </c:pt>
                <c:pt idx="35">
                  <c:v>1428</c:v>
                </c:pt>
                <c:pt idx="36">
                  <c:v>1322</c:v>
                </c:pt>
                <c:pt idx="37">
                  <c:v>1322</c:v>
                </c:pt>
                <c:pt idx="38">
                  <c:v>1216</c:v>
                </c:pt>
                <c:pt idx="39">
                  <c:v>1110</c:v>
                </c:pt>
                <c:pt idx="40">
                  <c:v>1004</c:v>
                </c:pt>
                <c:pt idx="41">
                  <c:v>1004</c:v>
                </c:pt>
                <c:pt idx="42">
                  <c:v>898</c:v>
                </c:pt>
                <c:pt idx="43">
                  <c:v>898</c:v>
                </c:pt>
                <c:pt idx="44">
                  <c:v>792</c:v>
                </c:pt>
                <c:pt idx="45">
                  <c:v>792</c:v>
                </c:pt>
                <c:pt idx="46">
                  <c:v>686</c:v>
                </c:pt>
                <c:pt idx="47">
                  <c:v>686</c:v>
                </c:pt>
                <c:pt idx="48">
                  <c:v>580</c:v>
                </c:pt>
                <c:pt idx="49">
                  <c:v>580</c:v>
                </c:pt>
                <c:pt idx="50">
                  <c:v>580</c:v>
                </c:pt>
                <c:pt idx="51">
                  <c:v>474</c:v>
                </c:pt>
                <c:pt idx="52">
                  <c:v>474</c:v>
                </c:pt>
                <c:pt idx="53">
                  <c:v>474</c:v>
                </c:pt>
                <c:pt idx="54">
                  <c:v>474</c:v>
                </c:pt>
                <c:pt idx="55">
                  <c:v>368</c:v>
                </c:pt>
                <c:pt idx="56">
                  <c:v>368</c:v>
                </c:pt>
                <c:pt idx="57">
                  <c:v>368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E0-470E-97C7-BABB814F2A7A}"/>
            </c:ext>
          </c:extLst>
        </c:ser>
        <c:ser>
          <c:idx val="4"/>
          <c:order val="4"/>
          <c:tx>
            <c:v>Opportunity Loads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val>
            <c:numRef>
              <c:f>Calculations!$M$2:$M$62</c:f>
              <c:numCache>
                <c:formatCode>0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212.99353209462424</c:v>
                </c:pt>
                <c:pt idx="13">
                  <c:v>1218.4854746977235</c:v>
                </c:pt>
                <c:pt idx="14">
                  <c:v>2199.8284890240138</c:v>
                </c:pt>
                <c:pt idx="15">
                  <c:v>3049.4949366116653</c:v>
                </c:pt>
                <c:pt idx="16">
                  <c:v>3872.0275566835171</c:v>
                </c:pt>
                <c:pt idx="17">
                  <c:v>4666.0434603975918</c:v>
                </c:pt>
                <c:pt idx="18">
                  <c:v>5430.2379212492651</c:v>
                </c:pt>
                <c:pt idx="19">
                  <c:v>6163.3879512359345</c:v>
                </c:pt>
                <c:pt idx="20">
                  <c:v>6758.3556529821399</c:v>
                </c:pt>
                <c:pt idx="21">
                  <c:v>7320.0913386371485</c:v>
                </c:pt>
                <c:pt idx="22">
                  <c:v>7847.6364069964129</c:v>
                </c:pt>
                <c:pt idx="23">
                  <c:v>8446.1259709608239</c:v>
                </c:pt>
                <c:pt idx="24">
                  <c:v>8796.7912281321496</c:v>
                </c:pt>
                <c:pt idx="25">
                  <c:v>9216.9615680469542</c:v>
                </c:pt>
                <c:pt idx="26">
                  <c:v>9600.066410273279</c:v>
                </c:pt>
                <c:pt idx="27">
                  <c:v>9839.6367683319295</c:v>
                </c:pt>
                <c:pt idx="28">
                  <c:v>10147.306535155825</c:v>
                </c:pt>
                <c:pt idx="29">
                  <c:v>10310.813486564033</c:v>
                </c:pt>
                <c:pt idx="30">
                  <c:v>10542</c:v>
                </c:pt>
                <c:pt idx="31">
                  <c:v>10628.813486564033</c:v>
                </c:pt>
                <c:pt idx="32">
                  <c:v>10677.306535155827</c:v>
                </c:pt>
                <c:pt idx="33">
                  <c:v>10687.636768331929</c:v>
                </c:pt>
                <c:pt idx="34">
                  <c:v>10660.066410273279</c:v>
                </c:pt>
                <c:pt idx="35">
                  <c:v>10594.961568046956</c:v>
                </c:pt>
                <c:pt idx="36">
                  <c:v>10492.791228132151</c:v>
                </c:pt>
                <c:pt idx="37">
                  <c:v>10248.125970960826</c:v>
                </c:pt>
                <c:pt idx="38">
                  <c:v>10073.636406996413</c:v>
                </c:pt>
                <c:pt idx="39">
                  <c:v>9864.0913386371503</c:v>
                </c:pt>
                <c:pt idx="40">
                  <c:v>9620.3556529821417</c:v>
                </c:pt>
                <c:pt idx="41">
                  <c:v>9237.3879512359399</c:v>
                </c:pt>
                <c:pt idx="42">
                  <c:v>8928.2379212492651</c:v>
                </c:pt>
                <c:pt idx="43">
                  <c:v>8482.0434603975937</c:v>
                </c:pt>
                <c:pt idx="44">
                  <c:v>8112.0275566835226</c:v>
                </c:pt>
                <c:pt idx="45">
                  <c:v>7607.4949366116653</c:v>
                </c:pt>
                <c:pt idx="46">
                  <c:v>7181.8284890240175</c:v>
                </c:pt>
                <c:pt idx="47">
                  <c:v>6624.4854746977289</c:v>
                </c:pt>
                <c:pt idx="48">
                  <c:v>6148.9935320946261</c:v>
                </c:pt>
                <c:pt idx="49">
                  <c:v>5544.9464902103819</c:v>
                </c:pt>
                <c:pt idx="50">
                  <c:v>4920.0000000000045</c:v>
                </c:pt>
                <c:pt idx="51">
                  <c:v>4381.8669963536558</c:v>
                </c:pt>
                <c:pt idx="52">
                  <c:v>3720.3130030612065</c:v>
                </c:pt>
                <c:pt idx="53">
                  <c:v>3043.1512936342097</c:v>
                </c:pt>
                <c:pt idx="54">
                  <c:v>2352.2379212492651</c:v>
                </c:pt>
                <c:pt idx="55">
                  <c:v>1755.4666314352944</c:v>
                </c:pt>
                <c:pt idx="56">
                  <c:v>1042.7636714486362</c:v>
                </c:pt>
                <c:pt idx="57">
                  <c:v>322.08251056323388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E0-470E-97C7-BABB814F2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820175"/>
        <c:axId val="710814415"/>
      </c:areaChart>
      <c:lineChart>
        <c:grouping val="standard"/>
        <c:varyColors val="0"/>
        <c:ser>
          <c:idx val="0"/>
          <c:order val="0"/>
          <c:tx>
            <c:v>Solar</c:v>
          </c:tx>
          <c:spPr>
            <a:ln w="34925" cap="rnd">
              <a:solidFill>
                <a:schemeClr val="accent6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Calculations!$E$2:$E$62</c:f>
              <c:numCache>
                <c:formatCode>h:mm</c:formatCode>
                <c:ptCount val="61"/>
                <c:pt idx="0">
                  <c:v>0.29166666666666669</c:v>
                </c:pt>
                <c:pt idx="1">
                  <c:v>0.2986111111111111</c:v>
                </c:pt>
                <c:pt idx="2">
                  <c:v>0.30555555555555552</c:v>
                </c:pt>
                <c:pt idx="3">
                  <c:v>0.31249999999999994</c:v>
                </c:pt>
                <c:pt idx="4">
                  <c:v>0.31944444444444436</c:v>
                </c:pt>
                <c:pt idx="5">
                  <c:v>0.32638888888888878</c:v>
                </c:pt>
                <c:pt idx="6">
                  <c:v>0.3333333333333332</c:v>
                </c:pt>
                <c:pt idx="7">
                  <c:v>0.34027777777777762</c:v>
                </c:pt>
                <c:pt idx="8">
                  <c:v>0.34722222222222204</c:v>
                </c:pt>
                <c:pt idx="9">
                  <c:v>0.35416666666666646</c:v>
                </c:pt>
                <c:pt idx="10">
                  <c:v>0.36111111111111088</c:v>
                </c:pt>
                <c:pt idx="11">
                  <c:v>0.3680555555555553</c:v>
                </c:pt>
                <c:pt idx="12">
                  <c:v>0.37499999999999972</c:v>
                </c:pt>
                <c:pt idx="13">
                  <c:v>0.38194444444444414</c:v>
                </c:pt>
                <c:pt idx="14">
                  <c:v>0.38888888888888856</c:v>
                </c:pt>
                <c:pt idx="15">
                  <c:v>0.39583333333333298</c:v>
                </c:pt>
                <c:pt idx="16">
                  <c:v>0.4027777777777774</c:v>
                </c:pt>
                <c:pt idx="17">
                  <c:v>0.40972222222222182</c:v>
                </c:pt>
                <c:pt idx="18">
                  <c:v>0.41666666666666624</c:v>
                </c:pt>
                <c:pt idx="19">
                  <c:v>0.42361111111111066</c:v>
                </c:pt>
                <c:pt idx="20">
                  <c:v>0.43055555555555508</c:v>
                </c:pt>
                <c:pt idx="21">
                  <c:v>0.4374999999999995</c:v>
                </c:pt>
                <c:pt idx="22">
                  <c:v>0.44444444444444392</c:v>
                </c:pt>
                <c:pt idx="23">
                  <c:v>0.45138888888888834</c:v>
                </c:pt>
                <c:pt idx="24">
                  <c:v>0.45833333333333276</c:v>
                </c:pt>
                <c:pt idx="25">
                  <c:v>0.46527777777777718</c:v>
                </c:pt>
                <c:pt idx="26">
                  <c:v>0.4722222222222216</c:v>
                </c:pt>
                <c:pt idx="27">
                  <c:v>0.47916666666666602</c:v>
                </c:pt>
                <c:pt idx="28">
                  <c:v>0.48611111111111044</c:v>
                </c:pt>
                <c:pt idx="29">
                  <c:v>0.49305555555555486</c:v>
                </c:pt>
                <c:pt idx="30">
                  <c:v>0.49999999999999928</c:v>
                </c:pt>
                <c:pt idx="31">
                  <c:v>0.50694444444444375</c:v>
                </c:pt>
                <c:pt idx="32">
                  <c:v>0.51388888888888817</c:v>
                </c:pt>
                <c:pt idx="33">
                  <c:v>0.52083333333333259</c:v>
                </c:pt>
                <c:pt idx="34">
                  <c:v>0.52777777777777701</c:v>
                </c:pt>
                <c:pt idx="35">
                  <c:v>0.53472222222222143</c:v>
                </c:pt>
                <c:pt idx="36">
                  <c:v>0.54166666666666585</c:v>
                </c:pt>
                <c:pt idx="37">
                  <c:v>0.54861111111111027</c:v>
                </c:pt>
                <c:pt idx="38">
                  <c:v>0.55555555555555469</c:v>
                </c:pt>
                <c:pt idx="39">
                  <c:v>0.56249999999999911</c:v>
                </c:pt>
                <c:pt idx="40">
                  <c:v>0.56944444444444353</c:v>
                </c:pt>
                <c:pt idx="41">
                  <c:v>0.57638888888888795</c:v>
                </c:pt>
                <c:pt idx="42">
                  <c:v>0.58333333333333237</c:v>
                </c:pt>
                <c:pt idx="43">
                  <c:v>0.59027777777777679</c:v>
                </c:pt>
                <c:pt idx="44">
                  <c:v>0.59722222222222121</c:v>
                </c:pt>
                <c:pt idx="45">
                  <c:v>0.60416666666666563</c:v>
                </c:pt>
                <c:pt idx="46">
                  <c:v>0.61111111111111005</c:v>
                </c:pt>
                <c:pt idx="47">
                  <c:v>0.61805555555555447</c:v>
                </c:pt>
                <c:pt idx="48">
                  <c:v>0.62499999999999889</c:v>
                </c:pt>
                <c:pt idx="49">
                  <c:v>0.63194444444444331</c:v>
                </c:pt>
                <c:pt idx="50">
                  <c:v>0.63888888888888773</c:v>
                </c:pt>
                <c:pt idx="51">
                  <c:v>0.64583333333333215</c:v>
                </c:pt>
                <c:pt idx="52">
                  <c:v>0.65277777777777657</c:v>
                </c:pt>
                <c:pt idx="53">
                  <c:v>0.65972222222222099</c:v>
                </c:pt>
                <c:pt idx="54">
                  <c:v>0.66666666666666541</c:v>
                </c:pt>
                <c:pt idx="55">
                  <c:v>0.67361111111110983</c:v>
                </c:pt>
                <c:pt idx="56">
                  <c:v>0.68055555555555425</c:v>
                </c:pt>
                <c:pt idx="57">
                  <c:v>0.68749999999999867</c:v>
                </c:pt>
                <c:pt idx="58">
                  <c:v>0.69444444444444309</c:v>
                </c:pt>
                <c:pt idx="59">
                  <c:v>0.70138888888888751</c:v>
                </c:pt>
                <c:pt idx="60">
                  <c:v>0.70833333333333193</c:v>
                </c:pt>
              </c:numCache>
            </c:numRef>
          </c:cat>
          <c:val>
            <c:numRef>
              <c:f>Calculations!$F$2:$F$62</c:f>
              <c:numCache>
                <c:formatCode>0</c:formatCode>
                <c:ptCount val="61"/>
                <c:pt idx="0">
                  <c:v>0</c:v>
                </c:pt>
                <c:pt idx="1">
                  <c:v>732.7033874012136</c:v>
                </c:pt>
                <c:pt idx="2">
                  <c:v>1463.3984857471485</c:v>
                </c:pt>
                <c:pt idx="3">
                  <c:v>2190.0825105632321</c:v>
                </c:pt>
                <c:pt idx="4">
                  <c:v>2910.7636714486302</c:v>
                </c:pt>
                <c:pt idx="5">
                  <c:v>3623.4666314352903</c:v>
                </c:pt>
                <c:pt idx="6">
                  <c:v>4326.2379212492633</c:v>
                </c:pt>
                <c:pt idx="7">
                  <c:v>5017.1512936342033</c:v>
                </c:pt>
                <c:pt idx="8">
                  <c:v>5694.3130030612019</c:v>
                </c:pt>
                <c:pt idx="9">
                  <c:v>6355.866996353654</c:v>
                </c:pt>
                <c:pt idx="10">
                  <c:v>6999.9999999999991</c:v>
                </c:pt>
                <c:pt idx="11">
                  <c:v>7624.9464902103773</c:v>
                </c:pt>
                <c:pt idx="12">
                  <c:v>8228.9935320946242</c:v>
                </c:pt>
                <c:pt idx="13">
                  <c:v>8810.4854746977235</c:v>
                </c:pt>
                <c:pt idx="14">
                  <c:v>9367.8284890240138</c:v>
                </c:pt>
                <c:pt idx="15">
                  <c:v>9899.4949366116653</c:v>
                </c:pt>
                <c:pt idx="16">
                  <c:v>10404.027556683517</c:v>
                </c:pt>
                <c:pt idx="17">
                  <c:v>10880.043460397592</c:v>
                </c:pt>
                <c:pt idx="18">
                  <c:v>11326.237921249265</c:v>
                </c:pt>
                <c:pt idx="19">
                  <c:v>11741.387951235934</c:v>
                </c:pt>
                <c:pt idx="20">
                  <c:v>12124.35565298214</c:v>
                </c:pt>
                <c:pt idx="21">
                  <c:v>12474.091338637149</c:v>
                </c:pt>
                <c:pt idx="22">
                  <c:v>12789.636406996413</c:v>
                </c:pt>
                <c:pt idx="23">
                  <c:v>13070.125970960824</c:v>
                </c:pt>
                <c:pt idx="24">
                  <c:v>13314.79122813215</c:v>
                </c:pt>
                <c:pt idx="25">
                  <c:v>13522.961568046954</c:v>
                </c:pt>
                <c:pt idx="26">
                  <c:v>13694.066410273279</c:v>
                </c:pt>
                <c:pt idx="27">
                  <c:v>13827.636768331929</c:v>
                </c:pt>
                <c:pt idx="28">
                  <c:v>13923.306535155825</c:v>
                </c:pt>
                <c:pt idx="29">
                  <c:v>13980.813486564033</c:v>
                </c:pt>
                <c:pt idx="30">
                  <c:v>14000</c:v>
                </c:pt>
                <c:pt idx="31">
                  <c:v>13980.813486564033</c:v>
                </c:pt>
                <c:pt idx="32">
                  <c:v>13923.306535155827</c:v>
                </c:pt>
                <c:pt idx="33">
                  <c:v>13827.636768331929</c:v>
                </c:pt>
                <c:pt idx="34">
                  <c:v>13694.066410273279</c:v>
                </c:pt>
                <c:pt idx="35">
                  <c:v>13522.961568046956</c:v>
                </c:pt>
                <c:pt idx="36">
                  <c:v>13314.791228132151</c:v>
                </c:pt>
                <c:pt idx="37">
                  <c:v>13070.125970960826</c:v>
                </c:pt>
                <c:pt idx="38">
                  <c:v>12789.636406996413</c:v>
                </c:pt>
                <c:pt idx="39">
                  <c:v>12474.09133863715</c:v>
                </c:pt>
                <c:pt idx="40">
                  <c:v>12124.355652982142</c:v>
                </c:pt>
                <c:pt idx="41">
                  <c:v>11741.38795123594</c:v>
                </c:pt>
                <c:pt idx="42">
                  <c:v>11326.237921249265</c:v>
                </c:pt>
                <c:pt idx="43">
                  <c:v>10880.043460397594</c:v>
                </c:pt>
                <c:pt idx="44">
                  <c:v>10404.027556683523</c:v>
                </c:pt>
                <c:pt idx="45">
                  <c:v>9899.4949366116653</c:v>
                </c:pt>
                <c:pt idx="46">
                  <c:v>9367.8284890240175</c:v>
                </c:pt>
                <c:pt idx="47">
                  <c:v>8810.4854746977289</c:v>
                </c:pt>
                <c:pt idx="48">
                  <c:v>8228.9935320946261</c:v>
                </c:pt>
                <c:pt idx="49">
                  <c:v>7624.9464902103819</c:v>
                </c:pt>
                <c:pt idx="50">
                  <c:v>7000.0000000000045</c:v>
                </c:pt>
                <c:pt idx="51">
                  <c:v>6355.8669963536558</c:v>
                </c:pt>
                <c:pt idx="52">
                  <c:v>5694.3130030612065</c:v>
                </c:pt>
                <c:pt idx="53">
                  <c:v>5017.1512936342097</c:v>
                </c:pt>
                <c:pt idx="54">
                  <c:v>4326.2379212492651</c:v>
                </c:pt>
                <c:pt idx="55">
                  <c:v>3623.4666314352944</c:v>
                </c:pt>
                <c:pt idx="56">
                  <c:v>2910.7636714486362</c:v>
                </c:pt>
                <c:pt idx="57">
                  <c:v>2190.0825105632339</c:v>
                </c:pt>
                <c:pt idx="58">
                  <c:v>1463.3984857471523</c:v>
                </c:pt>
                <c:pt idx="59">
                  <c:v>732.70338740121952</c:v>
                </c:pt>
                <c:pt idx="60">
                  <c:v>1.715207836872068E-12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0-470E-97C7-BABB814F2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820175"/>
        <c:axId val="710814415"/>
      </c:lineChart>
      <c:lineChart>
        <c:grouping val="standard"/>
        <c:varyColors val="0"/>
        <c:ser>
          <c:idx val="1"/>
          <c:order val="1"/>
          <c:tx>
            <c:v>Soc</c:v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61E0-470E-97C7-BABB814F2A7A}"/>
              </c:ext>
            </c:extLst>
          </c:dPt>
          <c:val>
            <c:numRef>
              <c:f>Calculations!$J$2:$J$62</c:f>
              <c:numCache>
                <c:formatCode>0.00%</c:formatCode>
                <c:ptCount val="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0.20410763399144782</c:v>
                </c:pt>
                <c:pt idx="4">
                  <c:v>0.21250503679768967</c:v>
                </c:pt>
                <c:pt idx="5">
                  <c:v>0.22514471912766165</c:v>
                </c:pt>
                <c:pt idx="6">
                  <c:v>0.2419675638970025</c:v>
                </c:pt>
                <c:pt idx="7">
                  <c:v>0.26290298826387276</c:v>
                </c:pt>
                <c:pt idx="8">
                  <c:v>0.28786913709161799</c:v>
                </c:pt>
                <c:pt idx="9">
                  <c:v>0.31677310730800878</c:v>
                </c:pt>
                <c:pt idx="10">
                  <c:v>0.34951120254610402</c:v>
                </c:pt>
                <c:pt idx="11">
                  <c:v>0.38596921736878487</c:v>
                </c:pt>
                <c:pt idx="12">
                  <c:v>0.42475493165449918</c:v>
                </c:pt>
                <c:pt idx="13">
                  <c:v>0.46101683641640395</c:v>
                </c:pt>
                <c:pt idx="14">
                  <c:v>0.49475493165449919</c:v>
                </c:pt>
                <c:pt idx="15">
                  <c:v>0.52660016974973733</c:v>
                </c:pt>
                <c:pt idx="16">
                  <c:v>0.55655255070211829</c:v>
                </c:pt>
                <c:pt idx="17">
                  <c:v>0.5846120745116421</c:v>
                </c:pt>
                <c:pt idx="18">
                  <c:v>0.61077874117830877</c:v>
                </c:pt>
                <c:pt idx="19">
                  <c:v>0.6350525507021183</c:v>
                </c:pt>
                <c:pt idx="20">
                  <c:v>0.65806445546402303</c:v>
                </c:pt>
                <c:pt idx="21">
                  <c:v>0.67981445546402308</c:v>
                </c:pt>
                <c:pt idx="22">
                  <c:v>0.70030255070211833</c:v>
                </c:pt>
                <c:pt idx="23">
                  <c:v>0.71889778879735644</c:v>
                </c:pt>
                <c:pt idx="24">
                  <c:v>0.73686207451164221</c:v>
                </c:pt>
                <c:pt idx="25">
                  <c:v>0.75356445546402318</c:v>
                </c:pt>
                <c:pt idx="26">
                  <c:v>0.76900493165449935</c:v>
                </c:pt>
                <c:pt idx="27">
                  <c:v>0.78381445546402317</c:v>
                </c:pt>
                <c:pt idx="28">
                  <c:v>0.7973620745116422</c:v>
                </c:pt>
                <c:pt idx="29">
                  <c:v>0.81027874117830889</c:v>
                </c:pt>
                <c:pt idx="30">
                  <c:v>0.82193350308307078</c:v>
                </c:pt>
                <c:pt idx="31">
                  <c:v>0.83295731260688033</c:v>
                </c:pt>
                <c:pt idx="32">
                  <c:v>0.84335016974973742</c:v>
                </c:pt>
                <c:pt idx="33">
                  <c:v>0.85311207451164217</c:v>
                </c:pt>
                <c:pt idx="34">
                  <c:v>0.86224302689259458</c:v>
                </c:pt>
                <c:pt idx="35">
                  <c:v>0.87074302689259453</c:v>
                </c:pt>
                <c:pt idx="36">
                  <c:v>0.87861207451164214</c:v>
                </c:pt>
                <c:pt idx="37">
                  <c:v>0.88648112213068975</c:v>
                </c:pt>
                <c:pt idx="38">
                  <c:v>0.89371921736878501</c:v>
                </c:pt>
                <c:pt idx="39">
                  <c:v>0.90032636022592782</c:v>
                </c:pt>
                <c:pt idx="40">
                  <c:v>0.90630255070211829</c:v>
                </c:pt>
                <c:pt idx="41">
                  <c:v>0.91227874117830876</c:v>
                </c:pt>
                <c:pt idx="42">
                  <c:v>0.91762397927354689</c:v>
                </c:pt>
                <c:pt idx="43">
                  <c:v>0.92296921736878501</c:v>
                </c:pt>
                <c:pt idx="44">
                  <c:v>0.92768350308307068</c:v>
                </c:pt>
                <c:pt idx="45">
                  <c:v>0.93239778879735635</c:v>
                </c:pt>
                <c:pt idx="46">
                  <c:v>0.93648112213068968</c:v>
                </c:pt>
                <c:pt idx="47">
                  <c:v>0.94056445546402301</c:v>
                </c:pt>
                <c:pt idx="48">
                  <c:v>0.94401683641640399</c:v>
                </c:pt>
                <c:pt idx="49">
                  <c:v>0.94746921736878498</c:v>
                </c:pt>
                <c:pt idx="50">
                  <c:v>0.95092159832116596</c:v>
                </c:pt>
                <c:pt idx="51">
                  <c:v>0.95374302689259449</c:v>
                </c:pt>
                <c:pt idx="52">
                  <c:v>0.95656445546402302</c:v>
                </c:pt>
                <c:pt idx="53">
                  <c:v>0.95938588403545155</c:v>
                </c:pt>
                <c:pt idx="54">
                  <c:v>0.96220731260688008</c:v>
                </c:pt>
                <c:pt idx="55">
                  <c:v>0.96439778879735627</c:v>
                </c:pt>
                <c:pt idx="56">
                  <c:v>0.96658826498783246</c:v>
                </c:pt>
                <c:pt idx="57">
                  <c:v>0.96877874117830864</c:v>
                </c:pt>
                <c:pt idx="58">
                  <c:v>0.96877874117830864</c:v>
                </c:pt>
                <c:pt idx="59">
                  <c:v>0.96877874117830864</c:v>
                </c:pt>
                <c:pt idx="60">
                  <c:v>0.96877874117830864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0-470E-97C7-BABB814F2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479407"/>
        <c:axId val="1495479887"/>
      </c:lineChart>
      <c:catAx>
        <c:axId val="710820175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710814415"/>
        <c:crosses val="autoZero"/>
        <c:auto val="1"/>
        <c:lblAlgn val="ctr"/>
        <c:lblOffset val="100"/>
        <c:tickLblSkip val="6"/>
        <c:tickMarkSkip val="5"/>
        <c:noMultiLvlLbl val="0"/>
      </c:catAx>
      <c:valAx>
        <c:axId val="710814415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710820175"/>
        <c:crosses val="autoZero"/>
        <c:crossBetween val="between"/>
      </c:valAx>
      <c:valAx>
        <c:axId val="1495479887"/>
        <c:scaling>
          <c:orientation val="minMax"/>
          <c:max val="1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495479407"/>
        <c:crosses val="max"/>
        <c:crossBetween val="between"/>
      </c:valAx>
      <c:catAx>
        <c:axId val="1495479407"/>
        <c:scaling>
          <c:orientation val="minMax"/>
        </c:scaling>
        <c:delete val="1"/>
        <c:axPos val="b"/>
        <c:majorTickMark val="out"/>
        <c:minorTickMark val="none"/>
        <c:tickLblPos val="nextTo"/>
        <c:crossAx val="14954798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0</xdr:rowOff>
    </xdr:from>
    <xdr:to>
      <xdr:col>8</xdr:col>
      <xdr:colOff>666750</xdr:colOff>
      <xdr:row>40</xdr:row>
      <xdr:rowOff>133350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44073B9-99B9-42BC-A917-83974C400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9526</xdr:colOff>
      <xdr:row>8</xdr:row>
      <xdr:rowOff>28575</xdr:rowOff>
    </xdr:from>
    <xdr:to>
      <xdr:col>19</xdr:col>
      <xdr:colOff>2057400</xdr:colOff>
      <xdr:row>40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894A200-B1B5-47FE-ADF8-E21E9AA89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AA54-B864-4D1C-A983-8E024D5B0DAA}">
  <dimension ref="A1:U82"/>
  <sheetViews>
    <sheetView tabSelected="1" zoomScaleNormal="100" workbookViewId="0">
      <selection activeCell="X18" sqref="X18"/>
    </sheetView>
  </sheetViews>
  <sheetFormatPr baseColWidth="10" defaultRowHeight="15" x14ac:dyDescent="0.25"/>
  <cols>
    <col min="1" max="1" width="4.140625" style="12" customWidth="1"/>
    <col min="2" max="2" width="18.7109375" customWidth="1"/>
    <col min="5" max="5" width="19.5703125" customWidth="1"/>
    <col min="6" max="6" width="12" customWidth="1"/>
    <col min="10" max="10" width="4.140625" style="12" customWidth="1"/>
    <col min="11" max="11" width="18.28515625" customWidth="1"/>
    <col min="20" max="20" width="33.140625" customWidth="1"/>
  </cols>
  <sheetData>
    <row r="1" spans="2:21" s="12" customFormat="1" ht="15.75" thickBot="1" x14ac:dyDescent="0.3"/>
    <row r="2" spans="2:21" x14ac:dyDescent="0.25">
      <c r="B2" s="20" t="s">
        <v>0</v>
      </c>
      <c r="C2" s="9"/>
      <c r="D2" s="9"/>
      <c r="E2" s="9"/>
      <c r="F2" s="9"/>
      <c r="G2" s="9"/>
      <c r="H2" s="9"/>
      <c r="I2" s="10"/>
      <c r="K2" s="20" t="s">
        <v>6</v>
      </c>
      <c r="L2" s="9"/>
      <c r="M2" s="9"/>
      <c r="N2" s="9"/>
      <c r="O2" s="9"/>
      <c r="P2" s="9"/>
      <c r="Q2" s="9"/>
      <c r="R2" s="9"/>
      <c r="S2" s="9"/>
      <c r="T2" s="10"/>
      <c r="U2" s="12"/>
    </row>
    <row r="3" spans="2:21" x14ac:dyDescent="0.25">
      <c r="B3" s="11"/>
      <c r="C3" s="12"/>
      <c r="D3" s="12"/>
      <c r="E3" s="12"/>
      <c r="F3" s="12"/>
      <c r="G3" s="12"/>
      <c r="H3" s="12"/>
      <c r="I3" s="13"/>
      <c r="K3" s="11"/>
      <c r="L3" s="12"/>
      <c r="M3" s="12"/>
      <c r="N3" s="12"/>
      <c r="O3" s="12"/>
      <c r="P3" s="12"/>
      <c r="Q3" s="12"/>
      <c r="R3" s="12"/>
      <c r="S3" s="12"/>
      <c r="T3" s="13"/>
      <c r="U3" s="12"/>
    </row>
    <row r="4" spans="2:21" x14ac:dyDescent="0.25">
      <c r="B4" s="19" t="s">
        <v>22</v>
      </c>
      <c r="C4" s="21">
        <v>0.25</v>
      </c>
      <c r="D4" s="12"/>
      <c r="E4" s="12" t="s">
        <v>25</v>
      </c>
      <c r="F4" s="24">
        <f>(C5-C6)/(100-C4*100)</f>
        <v>106</v>
      </c>
      <c r="G4" s="12"/>
      <c r="H4" s="12"/>
      <c r="I4" s="13"/>
      <c r="K4" s="19" t="s">
        <v>1</v>
      </c>
      <c r="L4" s="2">
        <v>28000</v>
      </c>
      <c r="M4" s="22" t="s">
        <v>17</v>
      </c>
      <c r="N4" s="12"/>
      <c r="O4" s="23" t="s">
        <v>21</v>
      </c>
      <c r="P4" s="12"/>
      <c r="Q4" s="12"/>
      <c r="R4" s="12"/>
      <c r="S4" s="12"/>
      <c r="T4" s="13"/>
      <c r="U4" s="12"/>
    </row>
    <row r="5" spans="2:21" x14ac:dyDescent="0.25">
      <c r="B5" s="19" t="s">
        <v>23</v>
      </c>
      <c r="C5" s="2">
        <v>8000</v>
      </c>
      <c r="D5" s="14"/>
      <c r="E5" s="12"/>
      <c r="F5" s="12"/>
      <c r="G5" s="12"/>
      <c r="H5" s="12"/>
      <c r="I5" s="13"/>
      <c r="K5" s="19" t="s">
        <v>2</v>
      </c>
      <c r="L5" s="2">
        <v>14000</v>
      </c>
      <c r="M5" s="22" t="s">
        <v>18</v>
      </c>
      <c r="N5" s="12"/>
      <c r="O5" s="23" t="s">
        <v>19</v>
      </c>
      <c r="P5" s="12"/>
      <c r="Q5" s="12"/>
      <c r="R5" s="12"/>
      <c r="S5" s="12"/>
      <c r="T5" s="13"/>
      <c r="U5" s="12"/>
    </row>
    <row r="6" spans="2:21" x14ac:dyDescent="0.25">
      <c r="B6" s="19" t="s">
        <v>24</v>
      </c>
      <c r="C6" s="2">
        <v>50</v>
      </c>
      <c r="D6" s="12"/>
      <c r="E6" s="12"/>
      <c r="F6" s="12"/>
      <c r="G6" s="12"/>
      <c r="H6" s="12"/>
      <c r="I6" s="13"/>
      <c r="K6" s="19" t="s">
        <v>3</v>
      </c>
      <c r="L6" s="4">
        <v>0.2</v>
      </c>
      <c r="M6" s="22"/>
      <c r="N6" s="12"/>
      <c r="O6" s="23" t="s">
        <v>20</v>
      </c>
      <c r="P6" s="12"/>
      <c r="Q6" s="12"/>
      <c r="R6" s="12"/>
      <c r="S6" s="12"/>
      <c r="T6" s="13"/>
      <c r="U6" s="12"/>
    </row>
    <row r="7" spans="2:21" x14ac:dyDescent="0.25">
      <c r="B7" s="15"/>
      <c r="C7" s="12"/>
      <c r="D7" s="12"/>
      <c r="E7" s="12"/>
      <c r="F7" s="12"/>
      <c r="G7" s="12"/>
      <c r="H7" s="12"/>
      <c r="I7" s="13"/>
      <c r="K7" s="19" t="s">
        <v>14</v>
      </c>
      <c r="L7" s="2">
        <v>1500</v>
      </c>
      <c r="M7" s="22" t="s">
        <v>18</v>
      </c>
      <c r="N7" s="12"/>
      <c r="O7" s="12"/>
      <c r="P7" s="12"/>
      <c r="Q7" s="12"/>
      <c r="R7" s="12"/>
      <c r="S7" s="12"/>
      <c r="T7" s="13"/>
      <c r="U7" s="12"/>
    </row>
    <row r="8" spans="2:21" x14ac:dyDescent="0.25">
      <c r="B8" s="11"/>
      <c r="C8" s="12"/>
      <c r="D8" s="12"/>
      <c r="E8" s="12"/>
      <c r="F8" s="12"/>
      <c r="G8" s="12"/>
      <c r="H8" s="12"/>
      <c r="I8" s="13"/>
      <c r="K8" s="11"/>
      <c r="L8" s="12"/>
      <c r="M8" s="12"/>
      <c r="N8" s="12"/>
      <c r="O8" s="12"/>
      <c r="P8" s="12"/>
      <c r="Q8" s="12"/>
      <c r="R8" s="12"/>
      <c r="S8" s="12"/>
      <c r="T8" s="13"/>
      <c r="U8" s="12"/>
    </row>
    <row r="9" spans="2:21" x14ac:dyDescent="0.25">
      <c r="B9" s="11"/>
      <c r="C9" s="12"/>
      <c r="D9" s="12"/>
      <c r="E9" s="12"/>
      <c r="F9" s="12"/>
      <c r="G9" s="12"/>
      <c r="H9" s="12"/>
      <c r="I9" s="13"/>
      <c r="K9" s="11"/>
      <c r="L9" s="12"/>
      <c r="M9" s="12"/>
      <c r="N9" s="12"/>
      <c r="O9" s="12"/>
      <c r="P9" s="12"/>
      <c r="Q9" s="12"/>
      <c r="R9" s="12"/>
      <c r="S9" s="12"/>
      <c r="T9" s="13"/>
      <c r="U9" s="12"/>
    </row>
    <row r="10" spans="2:21" x14ac:dyDescent="0.25">
      <c r="B10" s="11"/>
      <c r="C10" s="12"/>
      <c r="D10" s="12"/>
      <c r="E10" s="12"/>
      <c r="F10" s="12"/>
      <c r="G10" s="12"/>
      <c r="H10" s="12"/>
      <c r="I10" s="13"/>
      <c r="K10" s="11"/>
      <c r="L10" s="12"/>
      <c r="M10" s="12"/>
      <c r="N10" s="12"/>
      <c r="O10" s="12"/>
      <c r="P10" s="12"/>
      <c r="Q10" s="12"/>
      <c r="R10" s="12"/>
      <c r="S10" s="12"/>
      <c r="T10" s="13"/>
      <c r="U10" s="12"/>
    </row>
    <row r="11" spans="2:21" x14ac:dyDescent="0.25">
      <c r="B11" s="11"/>
      <c r="C11" s="12"/>
      <c r="D11" s="12"/>
      <c r="E11" s="12"/>
      <c r="F11" s="12"/>
      <c r="G11" s="12"/>
      <c r="H11" s="12"/>
      <c r="I11" s="13"/>
      <c r="K11" s="11"/>
      <c r="L11" s="12"/>
      <c r="M11" s="12"/>
      <c r="N11" s="12"/>
      <c r="O11" s="12"/>
      <c r="P11" s="12"/>
      <c r="Q11" s="12"/>
      <c r="R11" s="12"/>
      <c r="S11" s="12"/>
      <c r="T11" s="13"/>
      <c r="U11" s="12"/>
    </row>
    <row r="12" spans="2:21" x14ac:dyDescent="0.25">
      <c r="B12" s="11"/>
      <c r="C12" s="12"/>
      <c r="D12" s="12"/>
      <c r="E12" s="12"/>
      <c r="F12" s="12"/>
      <c r="G12" s="12"/>
      <c r="H12" s="12"/>
      <c r="I12" s="13"/>
      <c r="K12" s="11"/>
      <c r="L12" s="12"/>
      <c r="M12" s="12"/>
      <c r="N12" s="12"/>
      <c r="O12" s="12"/>
      <c r="P12" s="12"/>
      <c r="Q12" s="12"/>
      <c r="R12" s="12"/>
      <c r="S12" s="12"/>
      <c r="T12" s="13"/>
      <c r="U12" s="12"/>
    </row>
    <row r="13" spans="2:21" x14ac:dyDescent="0.25">
      <c r="B13" s="11"/>
      <c r="C13" s="12"/>
      <c r="D13" s="12"/>
      <c r="E13" s="12"/>
      <c r="F13" s="12"/>
      <c r="G13" s="12"/>
      <c r="H13" s="12"/>
      <c r="I13" s="13"/>
      <c r="K13" s="11"/>
      <c r="L13" s="12"/>
      <c r="M13" s="12"/>
      <c r="N13" s="12"/>
      <c r="O13" s="12"/>
      <c r="P13" s="12"/>
      <c r="Q13" s="12"/>
      <c r="R13" s="12"/>
      <c r="S13" s="12"/>
      <c r="T13" s="13"/>
      <c r="U13" s="12"/>
    </row>
    <row r="14" spans="2:21" x14ac:dyDescent="0.25">
      <c r="B14" s="11"/>
      <c r="C14" s="12"/>
      <c r="D14" s="12"/>
      <c r="E14" s="12"/>
      <c r="F14" s="12"/>
      <c r="G14" s="12"/>
      <c r="H14" s="12"/>
      <c r="I14" s="13"/>
      <c r="K14" s="11"/>
      <c r="L14" s="12"/>
      <c r="M14" s="12"/>
      <c r="N14" s="12"/>
      <c r="O14" s="12"/>
      <c r="P14" s="12"/>
      <c r="Q14" s="12"/>
      <c r="R14" s="12"/>
      <c r="S14" s="12"/>
      <c r="T14" s="13"/>
      <c r="U14" s="12"/>
    </row>
    <row r="15" spans="2:21" x14ac:dyDescent="0.25">
      <c r="B15" s="11"/>
      <c r="C15" s="12"/>
      <c r="D15" s="12"/>
      <c r="E15" s="12"/>
      <c r="F15" s="12"/>
      <c r="G15" s="12"/>
      <c r="H15" s="12"/>
      <c r="I15" s="13"/>
      <c r="K15" s="11"/>
      <c r="L15" s="12"/>
      <c r="M15" s="12"/>
      <c r="N15" s="12"/>
      <c r="O15" s="12"/>
      <c r="P15" s="12"/>
      <c r="Q15" s="12"/>
      <c r="R15" s="12"/>
      <c r="S15" s="12"/>
      <c r="T15" s="13"/>
      <c r="U15" s="12"/>
    </row>
    <row r="16" spans="2:21" x14ac:dyDescent="0.25">
      <c r="B16" s="11"/>
      <c r="C16" s="12"/>
      <c r="D16" s="12"/>
      <c r="E16" s="12"/>
      <c r="F16" s="12"/>
      <c r="G16" s="12"/>
      <c r="H16" s="12"/>
      <c r="I16" s="13"/>
      <c r="K16" s="11"/>
      <c r="L16" s="12"/>
      <c r="M16" s="12"/>
      <c r="N16" s="12"/>
      <c r="O16" s="12"/>
      <c r="P16" s="12"/>
      <c r="Q16" s="12"/>
      <c r="R16" s="12"/>
      <c r="S16" s="12"/>
      <c r="T16" s="13"/>
      <c r="U16" s="12"/>
    </row>
    <row r="17" spans="2:21" x14ac:dyDescent="0.25">
      <c r="B17" s="11"/>
      <c r="C17" s="12"/>
      <c r="D17" s="12"/>
      <c r="E17" s="12"/>
      <c r="F17" s="12"/>
      <c r="G17" s="12"/>
      <c r="H17" s="12"/>
      <c r="I17" s="13"/>
      <c r="K17" s="11"/>
      <c r="L17" s="12"/>
      <c r="M17" s="12"/>
      <c r="N17" s="12"/>
      <c r="O17" s="12"/>
      <c r="P17" s="12"/>
      <c r="Q17" s="12"/>
      <c r="R17" s="12"/>
      <c r="S17" s="12"/>
      <c r="T17" s="13"/>
      <c r="U17" s="12"/>
    </row>
    <row r="18" spans="2:21" x14ac:dyDescent="0.25">
      <c r="B18" s="11"/>
      <c r="C18" s="12"/>
      <c r="D18" s="12"/>
      <c r="E18" s="12"/>
      <c r="F18" s="12"/>
      <c r="G18" s="12"/>
      <c r="H18" s="12"/>
      <c r="I18" s="13"/>
      <c r="K18" s="11"/>
      <c r="L18" s="12"/>
      <c r="M18" s="12"/>
      <c r="N18" s="12"/>
      <c r="O18" s="12"/>
      <c r="P18" s="12"/>
      <c r="Q18" s="12"/>
      <c r="R18" s="12"/>
      <c r="S18" s="12"/>
      <c r="T18" s="13"/>
      <c r="U18" s="12"/>
    </row>
    <row r="19" spans="2:21" x14ac:dyDescent="0.25">
      <c r="B19" s="11"/>
      <c r="C19" s="12"/>
      <c r="D19" s="12"/>
      <c r="E19" s="12"/>
      <c r="F19" s="12"/>
      <c r="G19" s="12"/>
      <c r="H19" s="12"/>
      <c r="I19" s="13"/>
      <c r="K19" s="11"/>
      <c r="L19" s="12"/>
      <c r="M19" s="12"/>
      <c r="N19" s="12"/>
      <c r="O19" s="12"/>
      <c r="P19" s="12"/>
      <c r="Q19" s="12"/>
      <c r="R19" s="12"/>
      <c r="S19" s="12"/>
      <c r="T19" s="13"/>
      <c r="U19" s="12"/>
    </row>
    <row r="20" spans="2:21" x14ac:dyDescent="0.25">
      <c r="B20" s="11"/>
      <c r="C20" s="12"/>
      <c r="D20" s="12"/>
      <c r="E20" s="12"/>
      <c r="F20" s="12"/>
      <c r="G20" s="12"/>
      <c r="H20" s="12"/>
      <c r="I20" s="13"/>
      <c r="K20" s="11"/>
      <c r="L20" s="12"/>
      <c r="M20" s="12"/>
      <c r="N20" s="12"/>
      <c r="O20" s="12"/>
      <c r="P20" s="12"/>
      <c r="Q20" s="12"/>
      <c r="R20" s="12"/>
      <c r="S20" s="12"/>
      <c r="T20" s="13"/>
      <c r="U20" s="12"/>
    </row>
    <row r="21" spans="2:21" x14ac:dyDescent="0.25">
      <c r="B21" s="11"/>
      <c r="C21" s="12"/>
      <c r="D21" s="12"/>
      <c r="E21" s="12"/>
      <c r="F21" s="12"/>
      <c r="G21" s="12"/>
      <c r="H21" s="12"/>
      <c r="I21" s="13"/>
      <c r="K21" s="11"/>
      <c r="L21" s="12"/>
      <c r="M21" s="12"/>
      <c r="N21" s="12"/>
      <c r="O21" s="12"/>
      <c r="P21" s="12"/>
      <c r="Q21" s="12"/>
      <c r="R21" s="12"/>
      <c r="S21" s="12"/>
      <c r="T21" s="13"/>
      <c r="U21" s="12"/>
    </row>
    <row r="22" spans="2:21" x14ac:dyDescent="0.25">
      <c r="B22" s="11"/>
      <c r="C22" s="12"/>
      <c r="D22" s="12"/>
      <c r="E22" s="12"/>
      <c r="F22" s="12"/>
      <c r="G22" s="12"/>
      <c r="H22" s="12"/>
      <c r="I22" s="13"/>
      <c r="K22" s="11"/>
      <c r="L22" s="12"/>
      <c r="M22" s="12"/>
      <c r="N22" s="12"/>
      <c r="O22" s="12"/>
      <c r="P22" s="12"/>
      <c r="Q22" s="12"/>
      <c r="R22" s="12"/>
      <c r="S22" s="12"/>
      <c r="T22" s="13"/>
      <c r="U22" s="12"/>
    </row>
    <row r="23" spans="2:21" x14ac:dyDescent="0.25">
      <c r="B23" s="11"/>
      <c r="C23" s="12"/>
      <c r="D23" s="12"/>
      <c r="E23" s="12"/>
      <c r="F23" s="12"/>
      <c r="G23" s="12"/>
      <c r="H23" s="12"/>
      <c r="I23" s="13"/>
      <c r="K23" s="11"/>
      <c r="L23" s="12"/>
      <c r="M23" s="12"/>
      <c r="N23" s="12"/>
      <c r="O23" s="12"/>
      <c r="P23" s="12"/>
      <c r="Q23" s="12"/>
      <c r="R23" s="12"/>
      <c r="S23" s="12"/>
      <c r="T23" s="13"/>
      <c r="U23" s="12"/>
    </row>
    <row r="24" spans="2:21" x14ac:dyDescent="0.25">
      <c r="B24" s="11"/>
      <c r="C24" s="12"/>
      <c r="D24" s="12"/>
      <c r="E24" s="12"/>
      <c r="F24" s="12"/>
      <c r="G24" s="12"/>
      <c r="H24" s="12"/>
      <c r="I24" s="13"/>
      <c r="K24" s="11"/>
      <c r="L24" s="12"/>
      <c r="M24" s="12"/>
      <c r="N24" s="12"/>
      <c r="O24" s="12"/>
      <c r="P24" s="12"/>
      <c r="Q24" s="12"/>
      <c r="R24" s="12"/>
      <c r="S24" s="12"/>
      <c r="T24" s="13"/>
      <c r="U24" s="12"/>
    </row>
    <row r="25" spans="2:21" x14ac:dyDescent="0.25">
      <c r="B25" s="11"/>
      <c r="C25" s="12"/>
      <c r="D25" s="12"/>
      <c r="E25" s="12"/>
      <c r="F25" s="12"/>
      <c r="G25" s="12"/>
      <c r="H25" s="12"/>
      <c r="I25" s="13"/>
      <c r="K25" s="11"/>
      <c r="L25" s="12"/>
      <c r="M25" s="12"/>
      <c r="N25" s="12"/>
      <c r="O25" s="12"/>
      <c r="P25" s="12"/>
      <c r="Q25" s="12"/>
      <c r="R25" s="12"/>
      <c r="S25" s="12"/>
      <c r="T25" s="13"/>
      <c r="U25" s="12"/>
    </row>
    <row r="26" spans="2:21" x14ac:dyDescent="0.25">
      <c r="B26" s="11"/>
      <c r="C26" s="12"/>
      <c r="D26" s="12"/>
      <c r="E26" s="12"/>
      <c r="F26" s="12"/>
      <c r="G26" s="12"/>
      <c r="H26" s="12"/>
      <c r="I26" s="13"/>
      <c r="K26" s="11"/>
      <c r="L26" s="12"/>
      <c r="M26" s="12"/>
      <c r="N26" s="12"/>
      <c r="O26" s="12"/>
      <c r="P26" s="12"/>
      <c r="Q26" s="12"/>
      <c r="R26" s="12"/>
      <c r="S26" s="12"/>
      <c r="T26" s="13"/>
      <c r="U26" s="12"/>
    </row>
    <row r="27" spans="2:21" x14ac:dyDescent="0.25">
      <c r="B27" s="11"/>
      <c r="C27" s="12"/>
      <c r="D27" s="12"/>
      <c r="E27" s="12"/>
      <c r="F27" s="12"/>
      <c r="G27" s="12"/>
      <c r="H27" s="12"/>
      <c r="I27" s="13"/>
      <c r="K27" s="11"/>
      <c r="L27" s="12"/>
      <c r="M27" s="12"/>
      <c r="N27" s="12"/>
      <c r="O27" s="12"/>
      <c r="P27" s="12"/>
      <c r="Q27" s="12"/>
      <c r="R27" s="12"/>
      <c r="S27" s="12"/>
      <c r="T27" s="13"/>
      <c r="U27" s="12"/>
    </row>
    <row r="28" spans="2:21" x14ac:dyDescent="0.25">
      <c r="B28" s="11"/>
      <c r="C28" s="12"/>
      <c r="D28" s="12"/>
      <c r="E28" s="12"/>
      <c r="F28" s="12"/>
      <c r="G28" s="12"/>
      <c r="H28" s="12"/>
      <c r="I28" s="13"/>
      <c r="K28" s="11"/>
      <c r="L28" s="12"/>
      <c r="M28" s="12"/>
      <c r="N28" s="12"/>
      <c r="O28" s="12"/>
      <c r="P28" s="12"/>
      <c r="Q28" s="12"/>
      <c r="R28" s="12"/>
      <c r="S28" s="12"/>
      <c r="T28" s="13"/>
      <c r="U28" s="12"/>
    </row>
    <row r="29" spans="2:21" x14ac:dyDescent="0.25">
      <c r="B29" s="11"/>
      <c r="C29" s="12"/>
      <c r="D29" s="12"/>
      <c r="E29" s="12"/>
      <c r="F29" s="12"/>
      <c r="G29" s="12"/>
      <c r="H29" s="12"/>
      <c r="I29" s="13"/>
      <c r="K29" s="11"/>
      <c r="L29" s="12"/>
      <c r="M29" s="12"/>
      <c r="N29" s="12"/>
      <c r="O29" s="12"/>
      <c r="P29" s="12"/>
      <c r="Q29" s="12"/>
      <c r="R29" s="12"/>
      <c r="S29" s="12"/>
      <c r="T29" s="13"/>
      <c r="U29" s="12"/>
    </row>
    <row r="30" spans="2:21" x14ac:dyDescent="0.25">
      <c r="B30" s="11"/>
      <c r="C30" s="12"/>
      <c r="D30" s="12"/>
      <c r="E30" s="12"/>
      <c r="F30" s="12"/>
      <c r="G30" s="12"/>
      <c r="H30" s="12"/>
      <c r="I30" s="13"/>
      <c r="K30" s="11"/>
      <c r="L30" s="12"/>
      <c r="M30" s="12"/>
      <c r="N30" s="12"/>
      <c r="O30" s="12"/>
      <c r="P30" s="12"/>
      <c r="Q30" s="12"/>
      <c r="R30" s="12"/>
      <c r="S30" s="12"/>
      <c r="T30" s="13"/>
      <c r="U30" s="12"/>
    </row>
    <row r="31" spans="2:21" x14ac:dyDescent="0.25">
      <c r="B31" s="11"/>
      <c r="C31" s="12"/>
      <c r="D31" s="12"/>
      <c r="E31" s="12"/>
      <c r="F31" s="12"/>
      <c r="G31" s="12"/>
      <c r="H31" s="12"/>
      <c r="I31" s="13"/>
      <c r="K31" s="11"/>
      <c r="L31" s="12"/>
      <c r="M31" s="12"/>
      <c r="N31" s="12"/>
      <c r="O31" s="12"/>
      <c r="P31" s="12"/>
      <c r="Q31" s="12"/>
      <c r="R31" s="12"/>
      <c r="S31" s="12"/>
      <c r="T31" s="13"/>
      <c r="U31" s="12"/>
    </row>
    <row r="32" spans="2:21" x14ac:dyDescent="0.25">
      <c r="B32" s="11"/>
      <c r="C32" s="12"/>
      <c r="D32" s="12"/>
      <c r="E32" s="12"/>
      <c r="F32" s="12"/>
      <c r="G32" s="12"/>
      <c r="H32" s="12"/>
      <c r="I32" s="13"/>
      <c r="K32" s="11"/>
      <c r="L32" s="12"/>
      <c r="M32" s="12"/>
      <c r="N32" s="12"/>
      <c r="O32" s="12"/>
      <c r="P32" s="12"/>
      <c r="Q32" s="12"/>
      <c r="R32" s="12"/>
      <c r="S32" s="12"/>
      <c r="T32" s="13"/>
      <c r="U32" s="12"/>
    </row>
    <row r="33" spans="2:21" x14ac:dyDescent="0.25">
      <c r="B33" s="11"/>
      <c r="C33" s="12"/>
      <c r="D33" s="12"/>
      <c r="E33" s="12"/>
      <c r="F33" s="12"/>
      <c r="G33" s="12"/>
      <c r="H33" s="12"/>
      <c r="I33" s="13"/>
      <c r="K33" s="11"/>
      <c r="L33" s="12"/>
      <c r="M33" s="12"/>
      <c r="N33" s="12"/>
      <c r="O33" s="12"/>
      <c r="P33" s="12"/>
      <c r="Q33" s="12"/>
      <c r="R33" s="12"/>
      <c r="S33" s="12"/>
      <c r="T33" s="13"/>
      <c r="U33" s="12"/>
    </row>
    <row r="34" spans="2:21" x14ac:dyDescent="0.25">
      <c r="B34" s="11"/>
      <c r="C34" s="12"/>
      <c r="D34" s="12"/>
      <c r="E34" s="12"/>
      <c r="F34" s="12"/>
      <c r="G34" s="12"/>
      <c r="H34" s="12"/>
      <c r="I34" s="13"/>
      <c r="K34" s="11"/>
      <c r="L34" s="12"/>
      <c r="M34" s="12"/>
      <c r="N34" s="12"/>
      <c r="O34" s="12"/>
      <c r="P34" s="12"/>
      <c r="Q34" s="12"/>
      <c r="R34" s="12"/>
      <c r="S34" s="12"/>
      <c r="T34" s="13"/>
      <c r="U34" s="12"/>
    </row>
    <row r="35" spans="2:21" x14ac:dyDescent="0.25">
      <c r="B35" s="11"/>
      <c r="C35" s="12"/>
      <c r="D35" s="12"/>
      <c r="E35" s="12"/>
      <c r="F35" s="12"/>
      <c r="G35" s="12"/>
      <c r="H35" s="12"/>
      <c r="I35" s="13"/>
      <c r="K35" s="11"/>
      <c r="L35" s="12"/>
      <c r="M35" s="12"/>
      <c r="N35" s="12"/>
      <c r="O35" s="12"/>
      <c r="P35" s="12"/>
      <c r="Q35" s="12"/>
      <c r="R35" s="12"/>
      <c r="S35" s="12"/>
      <c r="T35" s="13"/>
      <c r="U35" s="12"/>
    </row>
    <row r="36" spans="2:21" x14ac:dyDescent="0.25">
      <c r="B36" s="11"/>
      <c r="C36" s="12"/>
      <c r="D36" s="12"/>
      <c r="E36" s="12"/>
      <c r="F36" s="12"/>
      <c r="G36" s="12"/>
      <c r="H36" s="12"/>
      <c r="I36" s="13"/>
      <c r="K36" s="11"/>
      <c r="L36" s="12"/>
      <c r="M36" s="12"/>
      <c r="N36" s="12"/>
      <c r="O36" s="12"/>
      <c r="P36" s="12"/>
      <c r="Q36" s="12"/>
      <c r="R36" s="12"/>
      <c r="S36" s="12"/>
      <c r="T36" s="13"/>
      <c r="U36" s="12"/>
    </row>
    <row r="37" spans="2:21" x14ac:dyDescent="0.25">
      <c r="B37" s="11"/>
      <c r="C37" s="12"/>
      <c r="D37" s="12"/>
      <c r="E37" s="12"/>
      <c r="F37" s="12"/>
      <c r="G37" s="12"/>
      <c r="H37" s="12"/>
      <c r="I37" s="13"/>
      <c r="K37" s="11"/>
      <c r="L37" s="12"/>
      <c r="M37" s="12"/>
      <c r="N37" s="12"/>
      <c r="O37" s="12"/>
      <c r="P37" s="12"/>
      <c r="Q37" s="12"/>
      <c r="R37" s="12"/>
      <c r="S37" s="12"/>
      <c r="T37" s="13"/>
      <c r="U37" s="12"/>
    </row>
    <row r="38" spans="2:21" x14ac:dyDescent="0.25">
      <c r="B38" s="11"/>
      <c r="C38" s="12"/>
      <c r="D38" s="12"/>
      <c r="E38" s="12"/>
      <c r="F38" s="12"/>
      <c r="G38" s="12"/>
      <c r="H38" s="12"/>
      <c r="I38" s="13"/>
      <c r="K38" s="11"/>
      <c r="L38" s="12"/>
      <c r="M38" s="12"/>
      <c r="N38" s="12"/>
      <c r="O38" s="12"/>
      <c r="P38" s="12"/>
      <c r="Q38" s="12"/>
      <c r="R38" s="12"/>
      <c r="S38" s="12"/>
      <c r="T38" s="13"/>
      <c r="U38" s="12"/>
    </row>
    <row r="39" spans="2:21" x14ac:dyDescent="0.25">
      <c r="B39" s="11"/>
      <c r="C39" s="12"/>
      <c r="D39" s="12"/>
      <c r="E39" s="12"/>
      <c r="F39" s="12"/>
      <c r="G39" s="12"/>
      <c r="H39" s="12"/>
      <c r="I39" s="13"/>
      <c r="K39" s="11"/>
      <c r="L39" s="12"/>
      <c r="M39" s="12"/>
      <c r="N39" s="12"/>
      <c r="O39" s="12"/>
      <c r="P39" s="12"/>
      <c r="Q39" s="12"/>
      <c r="R39" s="12"/>
      <c r="S39" s="12"/>
      <c r="T39" s="13"/>
      <c r="U39" s="12"/>
    </row>
    <row r="40" spans="2:21" x14ac:dyDescent="0.25">
      <c r="B40" s="11"/>
      <c r="C40" s="12"/>
      <c r="D40" s="12"/>
      <c r="E40" s="12"/>
      <c r="F40" s="12"/>
      <c r="G40" s="12"/>
      <c r="H40" s="12"/>
      <c r="I40" s="13"/>
      <c r="K40" s="11"/>
      <c r="L40" s="12"/>
      <c r="M40" s="12"/>
      <c r="N40" s="12"/>
      <c r="O40" s="12"/>
      <c r="P40" s="12"/>
      <c r="Q40" s="12"/>
      <c r="R40" s="12"/>
      <c r="S40" s="12"/>
      <c r="T40" s="13"/>
      <c r="U40" s="12"/>
    </row>
    <row r="41" spans="2:21" ht="15.75" thickBot="1" x14ac:dyDescent="0.3">
      <c r="B41" s="16"/>
      <c r="C41" s="17"/>
      <c r="D41" s="17"/>
      <c r="E41" s="17"/>
      <c r="F41" s="17"/>
      <c r="G41" s="17"/>
      <c r="H41" s="17"/>
      <c r="I41" s="18"/>
      <c r="K41" s="16"/>
      <c r="L41" s="17"/>
      <c r="M41" s="17"/>
      <c r="N41" s="17"/>
      <c r="O41" s="17"/>
      <c r="P41" s="17"/>
      <c r="Q41" s="17"/>
      <c r="R41" s="17"/>
      <c r="S41" s="17"/>
      <c r="T41" s="18"/>
      <c r="U41" s="12"/>
    </row>
    <row r="42" spans="2:21" x14ac:dyDescent="0.25">
      <c r="B42" s="12"/>
      <c r="C42" s="12"/>
      <c r="D42" s="12"/>
      <c r="E42" s="12"/>
      <c r="F42" s="12"/>
      <c r="G42" s="12"/>
      <c r="H42" s="12"/>
      <c r="I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2:21" x14ac:dyDescent="0.25">
      <c r="B43" s="12"/>
      <c r="C43" s="12"/>
      <c r="D43" s="12"/>
      <c r="E43" s="12"/>
      <c r="F43" s="12"/>
      <c r="G43" s="12"/>
      <c r="H43" s="12"/>
      <c r="I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2:21" x14ac:dyDescent="0.25">
      <c r="B44" s="12"/>
      <c r="C44" s="12"/>
      <c r="D44" s="12"/>
      <c r="E44" s="12"/>
      <c r="F44" s="12"/>
      <c r="G44" s="12"/>
      <c r="H44" s="12"/>
      <c r="I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2:21" x14ac:dyDescent="0.25">
      <c r="B45" s="12"/>
      <c r="C45" s="12"/>
      <c r="D45" s="12"/>
      <c r="E45" s="12"/>
      <c r="F45" s="12"/>
      <c r="G45" s="12"/>
      <c r="H45" s="12"/>
      <c r="I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2:21" x14ac:dyDescent="0.25">
      <c r="B46" s="12"/>
      <c r="C46" s="12"/>
      <c r="D46" s="12"/>
      <c r="E46" s="12"/>
      <c r="F46" s="12"/>
      <c r="G46" s="12"/>
      <c r="H46" s="12"/>
      <c r="I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2:21" x14ac:dyDescent="0.25">
      <c r="B47" s="12"/>
      <c r="C47" s="12"/>
      <c r="D47" s="12"/>
      <c r="E47" s="12"/>
      <c r="F47" s="12"/>
      <c r="G47" s="12"/>
      <c r="H47" s="12"/>
      <c r="I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2:21" x14ac:dyDescent="0.25">
      <c r="B48" s="12"/>
      <c r="C48" s="12"/>
      <c r="D48" s="12"/>
      <c r="E48" s="12"/>
      <c r="F48" s="12"/>
      <c r="G48" s="12"/>
      <c r="H48" s="12"/>
      <c r="I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2:21" x14ac:dyDescent="0.25">
      <c r="B49" s="12"/>
      <c r="C49" s="12"/>
      <c r="D49" s="12"/>
      <c r="E49" s="12"/>
      <c r="F49" s="12"/>
      <c r="G49" s="12"/>
      <c r="H49" s="12"/>
      <c r="I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2:21" x14ac:dyDescent="0.25">
      <c r="B50" s="12"/>
      <c r="C50" s="12"/>
      <c r="D50" s="12"/>
      <c r="E50" s="12"/>
      <c r="F50" s="12"/>
      <c r="G50" s="12"/>
      <c r="H50" s="12"/>
      <c r="I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2:21" x14ac:dyDescent="0.25">
      <c r="B51" s="12"/>
      <c r="C51" s="12"/>
      <c r="D51" s="12"/>
      <c r="E51" s="12"/>
      <c r="F51" s="12"/>
      <c r="G51" s="12"/>
      <c r="H51" s="12"/>
      <c r="I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2:21" x14ac:dyDescent="0.25">
      <c r="B52" s="12"/>
      <c r="C52" s="12"/>
      <c r="D52" s="12"/>
      <c r="E52" s="12"/>
      <c r="F52" s="12"/>
      <c r="G52" s="12"/>
      <c r="H52" s="12"/>
      <c r="I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2:21" x14ac:dyDescent="0.25">
      <c r="B53" s="12"/>
      <c r="C53" s="12"/>
      <c r="D53" s="12"/>
      <c r="E53" s="12"/>
      <c r="F53" s="12"/>
      <c r="G53" s="12"/>
      <c r="H53" s="12"/>
      <c r="I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2:21" x14ac:dyDescent="0.25">
      <c r="B54" s="12"/>
      <c r="C54" s="12"/>
      <c r="D54" s="12"/>
      <c r="E54" s="12"/>
      <c r="F54" s="12"/>
      <c r="G54" s="12"/>
      <c r="H54" s="12"/>
      <c r="I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2:21" x14ac:dyDescent="0.25">
      <c r="B55" s="12"/>
      <c r="C55" s="12"/>
      <c r="D55" s="12"/>
      <c r="E55" s="12"/>
      <c r="F55" s="12"/>
      <c r="G55" s="12"/>
      <c r="H55" s="12"/>
      <c r="I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2:21" x14ac:dyDescent="0.25">
      <c r="B56" s="12"/>
      <c r="C56" s="12"/>
      <c r="D56" s="12"/>
      <c r="E56" s="12"/>
      <c r="F56" s="12"/>
      <c r="G56" s="12"/>
      <c r="H56" s="12"/>
      <c r="I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2:21" x14ac:dyDescent="0.25"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2:21" x14ac:dyDescent="0.25"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2:21" x14ac:dyDescent="0.25"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2:21" x14ac:dyDescent="0.25"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2:21" x14ac:dyDescent="0.25"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2:21" x14ac:dyDescent="0.25"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2:21" x14ac:dyDescent="0.25"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2:21" x14ac:dyDescent="0.25"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1:21" x14ac:dyDescent="0.25"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1:21" x14ac:dyDescent="0.25"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1:21" x14ac:dyDescent="0.25"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1:21" x14ac:dyDescent="0.25"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1:21" x14ac:dyDescent="0.25"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1:21" x14ac:dyDescent="0.25"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1:21" x14ac:dyDescent="0.25"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1:21" x14ac:dyDescent="0.25"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1:21" x14ac:dyDescent="0.25"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1:21" x14ac:dyDescent="0.25"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1:21" x14ac:dyDescent="0.25"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1:21" x14ac:dyDescent="0.25"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1:21" x14ac:dyDescent="0.25"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1:21" x14ac:dyDescent="0.25"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1:21" x14ac:dyDescent="0.25"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1:21" x14ac:dyDescent="0.25"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1:21" x14ac:dyDescent="0.25"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1:21" x14ac:dyDescent="0.25"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C2E6-44D0-4A48-A832-B5B7CCE646D5}">
  <dimension ref="A1:M102"/>
  <sheetViews>
    <sheetView workbookViewId="0">
      <selection activeCell="I4" sqref="I4"/>
    </sheetView>
  </sheetViews>
  <sheetFormatPr baseColWidth="10" defaultRowHeight="15" x14ac:dyDescent="0.25"/>
  <cols>
    <col min="2" max="2" width="12.42578125" customWidth="1"/>
    <col min="6" max="6" width="13.5703125" bestFit="1" customWidth="1"/>
    <col min="7" max="7" width="13.5703125" customWidth="1"/>
    <col min="8" max="9" width="13.140625" customWidth="1"/>
    <col min="10" max="10" width="12.28515625" customWidth="1"/>
  </cols>
  <sheetData>
    <row r="1" spans="1:13" s="1" customFormat="1" x14ac:dyDescent="0.25">
      <c r="A1" s="1" t="s">
        <v>4</v>
      </c>
      <c r="B1" s="1" t="s">
        <v>5</v>
      </c>
      <c r="E1" s="1" t="s">
        <v>7</v>
      </c>
      <c r="F1" s="1" t="s">
        <v>8</v>
      </c>
      <c r="G1" s="1" t="s">
        <v>12</v>
      </c>
      <c r="H1" s="1" t="s">
        <v>9</v>
      </c>
      <c r="I1" s="1" t="s">
        <v>11</v>
      </c>
      <c r="J1" s="1" t="s">
        <v>10</v>
      </c>
      <c r="K1" s="1" t="s">
        <v>13</v>
      </c>
      <c r="L1" s="1" t="s">
        <v>15</v>
      </c>
      <c r="M1" s="1" t="s">
        <v>16</v>
      </c>
    </row>
    <row r="2" spans="1:13" x14ac:dyDescent="0.25">
      <c r="A2" s="3">
        <v>0</v>
      </c>
      <c r="B2">
        <f>IF(A2&lt;Overview!$C$4,999999999999,IF(A2=Overview!$C$4,Overview!$C$5,0))</f>
        <v>999999999999</v>
      </c>
      <c r="D2">
        <v>0</v>
      </c>
      <c r="E2" s="5">
        <v>0.29166666666666669</v>
      </c>
      <c r="F2" s="7">
        <f>Overview!$L$5*SIN(PI()*1/60*D2)</f>
        <v>0</v>
      </c>
      <c r="G2" s="7">
        <v>0</v>
      </c>
      <c r="H2">
        <v>0</v>
      </c>
      <c r="I2" s="8">
        <v>0</v>
      </c>
      <c r="J2" s="8">
        <f>Overview!L6</f>
        <v>0.2</v>
      </c>
      <c r="K2">
        <f>IF(J2&lt;1,VLOOKUP(J2+0.01,$A$2:$B$102,2,TRUE),0)</f>
        <v>999999999999</v>
      </c>
      <c r="L2">
        <f>Overview!$L$7</f>
        <v>1500</v>
      </c>
      <c r="M2" s="7">
        <f>MAX(0,F2-L2-G2)</f>
        <v>0</v>
      </c>
    </row>
    <row r="3" spans="1:13" x14ac:dyDescent="0.25">
      <c r="A3" s="3">
        <f>A2+1/100</f>
        <v>0.01</v>
      </c>
      <c r="B3">
        <f>IF(A3&lt;Overview!$C$4,999999999999,IF(A3=Overview!$C$4,Overview!$C$5,B2-Overview!$F$4))</f>
        <v>999999999999</v>
      </c>
      <c r="D3">
        <f>D2+1</f>
        <v>1</v>
      </c>
      <c r="E3" s="5">
        <f>E2+TIME(0,10,0)</f>
        <v>0.2986111111111111</v>
      </c>
      <c r="F3" s="7">
        <f>Overview!$L$5*SIN(PI()*1/60*D3)</f>
        <v>732.7033874012136</v>
      </c>
      <c r="G3" s="7">
        <f>MAX(MIN(F3-L3,K2),0)</f>
        <v>0</v>
      </c>
      <c r="H3">
        <f>IF(J2&lt;1,G3*10/60,0)</f>
        <v>0</v>
      </c>
      <c r="I3" s="8">
        <f>H3/Overview!$L$4</f>
        <v>0</v>
      </c>
      <c r="J3" s="8">
        <f>MIN(J2+I3,1)</f>
        <v>0.2</v>
      </c>
      <c r="K3">
        <f t="shared" ref="K3:K62" si="0">IF(J3&lt;1,VLOOKUP(J3+0.01,$A$2:$B$102,2,TRUE),0)</f>
        <v>999999999999</v>
      </c>
      <c r="L3">
        <f>Overview!$L$7</f>
        <v>1500</v>
      </c>
      <c r="M3" s="7">
        <f t="shared" ref="M3:M62" si="1">MAX(0,F3-L3-G3)</f>
        <v>0</v>
      </c>
    </row>
    <row r="4" spans="1:13" x14ac:dyDescent="0.25">
      <c r="A4" s="3">
        <f t="shared" ref="A4:A27" si="2">A3+1/100</f>
        <v>0.02</v>
      </c>
      <c r="B4">
        <f>IF(A4&lt;Overview!$C$4,999999999999,IF(A4=Overview!$C$4,Overview!$C$5,B3-Overview!$F$4))</f>
        <v>999999999999</v>
      </c>
      <c r="D4">
        <f t="shared" ref="D4:D62" si="3">D3+1</f>
        <v>2</v>
      </c>
      <c r="E4" s="5">
        <f t="shared" ref="E4:E62" si="4">E3+TIME(0,10,0)</f>
        <v>0.30555555555555552</v>
      </c>
      <c r="F4" s="7">
        <f>Overview!$L$5*SIN(PI()*1/60*D4)</f>
        <v>1463.3984857471485</v>
      </c>
      <c r="G4" s="7">
        <f t="shared" ref="G4:G62" si="5">MAX(MIN(F4-L4,K3),0)</f>
        <v>0</v>
      </c>
      <c r="H4">
        <f t="shared" ref="H4:H62" si="6">IF(J3&lt;1,G4*10/60,0)</f>
        <v>0</v>
      </c>
      <c r="I4" s="8">
        <f>H4/Overview!$L$4</f>
        <v>0</v>
      </c>
      <c r="J4" s="8">
        <f t="shared" ref="J4:J28" si="7">MIN(J3+I4,1)</f>
        <v>0.2</v>
      </c>
      <c r="K4">
        <f t="shared" si="0"/>
        <v>999999999999</v>
      </c>
      <c r="L4">
        <f>Overview!$L$7</f>
        <v>1500</v>
      </c>
      <c r="M4" s="7">
        <f t="shared" si="1"/>
        <v>0</v>
      </c>
    </row>
    <row r="5" spans="1:13" x14ac:dyDescent="0.25">
      <c r="A5" s="3">
        <f t="shared" si="2"/>
        <v>0.03</v>
      </c>
      <c r="B5">
        <f>IF(A5&lt;Overview!$C$4,999999999999,IF(A5=Overview!$C$4,Overview!$C$5,B4-Overview!$F$4))</f>
        <v>999999999999</v>
      </c>
      <c r="D5">
        <f t="shared" si="3"/>
        <v>3</v>
      </c>
      <c r="E5" s="5">
        <f t="shared" si="4"/>
        <v>0.31249999999999994</v>
      </c>
      <c r="F5" s="7">
        <f>Overview!$L$5*SIN(PI()*1/60*D5)</f>
        <v>2190.0825105632321</v>
      </c>
      <c r="G5" s="7">
        <f t="shared" si="5"/>
        <v>690.08251056323206</v>
      </c>
      <c r="H5">
        <f t="shared" si="6"/>
        <v>115.01375176053868</v>
      </c>
      <c r="I5" s="8">
        <f>H5/Overview!$L$4</f>
        <v>4.1076339914478104E-3</v>
      </c>
      <c r="J5" s="8">
        <f t="shared" si="7"/>
        <v>0.20410763399144782</v>
      </c>
      <c r="K5">
        <f t="shared" si="0"/>
        <v>999999999999</v>
      </c>
      <c r="L5">
        <f>Overview!$L$7</f>
        <v>1500</v>
      </c>
      <c r="M5" s="7">
        <f t="shared" si="1"/>
        <v>0</v>
      </c>
    </row>
    <row r="6" spans="1:13" x14ac:dyDescent="0.25">
      <c r="A6" s="3">
        <f t="shared" si="2"/>
        <v>0.04</v>
      </c>
      <c r="B6">
        <f>IF(A6&lt;Overview!$C$4,999999999999,IF(A6=Overview!$C$4,Overview!$C$5,B5-Overview!$F$4))</f>
        <v>999999999999</v>
      </c>
      <c r="D6">
        <f t="shared" si="3"/>
        <v>4</v>
      </c>
      <c r="E6" s="5">
        <f t="shared" si="4"/>
        <v>0.31944444444444436</v>
      </c>
      <c r="F6" s="7">
        <f>Overview!$L$5*SIN(PI()*1/60*D6)</f>
        <v>2910.7636714486302</v>
      </c>
      <c r="G6" s="7">
        <f t="shared" si="5"/>
        <v>1410.7636714486302</v>
      </c>
      <c r="H6">
        <f t="shared" si="6"/>
        <v>235.12727857477174</v>
      </c>
      <c r="I6" s="8">
        <f>H6/Overview!$L$4</f>
        <v>8.3974028062418476E-3</v>
      </c>
      <c r="J6" s="8">
        <f t="shared" si="7"/>
        <v>0.21250503679768967</v>
      </c>
      <c r="K6">
        <f t="shared" si="0"/>
        <v>999999999999</v>
      </c>
      <c r="L6">
        <f>Overview!$L$7</f>
        <v>1500</v>
      </c>
      <c r="M6" s="7">
        <f t="shared" si="1"/>
        <v>0</v>
      </c>
    </row>
    <row r="7" spans="1:13" x14ac:dyDescent="0.25">
      <c r="A7" s="3">
        <f t="shared" si="2"/>
        <v>0.05</v>
      </c>
      <c r="B7">
        <f>IF(A7&lt;Overview!$C$4,999999999999,IF(A7=Overview!$C$4,Overview!$C$5,B6-Overview!$F$4))</f>
        <v>999999999999</v>
      </c>
      <c r="D7">
        <f t="shared" si="3"/>
        <v>5</v>
      </c>
      <c r="E7" s="5">
        <f t="shared" si="4"/>
        <v>0.32638888888888878</v>
      </c>
      <c r="F7" s="7">
        <f>Overview!$L$5*SIN(PI()*1/60*D7)</f>
        <v>3623.4666314352903</v>
      </c>
      <c r="G7" s="7">
        <f t="shared" si="5"/>
        <v>2123.4666314352903</v>
      </c>
      <c r="H7">
        <f t="shared" si="6"/>
        <v>353.91110523921509</v>
      </c>
      <c r="I7" s="8">
        <f>H7/Overview!$L$4</f>
        <v>1.2639682329971967E-2</v>
      </c>
      <c r="J7" s="8">
        <f t="shared" si="7"/>
        <v>0.22514471912766165</v>
      </c>
      <c r="K7">
        <f t="shared" si="0"/>
        <v>999999999999</v>
      </c>
      <c r="L7">
        <f>Overview!$L$7</f>
        <v>1500</v>
      </c>
      <c r="M7" s="7">
        <f t="shared" si="1"/>
        <v>0</v>
      </c>
    </row>
    <row r="8" spans="1:13" x14ac:dyDescent="0.25">
      <c r="A8" s="3">
        <f t="shared" si="2"/>
        <v>6.0000000000000005E-2</v>
      </c>
      <c r="B8">
        <f>IF(A8&lt;Overview!$C$4,999999999999,IF(A8=Overview!$C$4,Overview!$C$5,B7-Overview!$F$4))</f>
        <v>999999999999</v>
      </c>
      <c r="D8">
        <f t="shared" si="3"/>
        <v>6</v>
      </c>
      <c r="E8" s="5">
        <f t="shared" si="4"/>
        <v>0.3333333333333332</v>
      </c>
      <c r="F8" s="7">
        <f>Overview!$L$5*SIN(PI()*1/60*D8)</f>
        <v>4326.2379212492633</v>
      </c>
      <c r="G8" s="7">
        <f t="shared" si="5"/>
        <v>2826.2379212492633</v>
      </c>
      <c r="H8">
        <f t="shared" si="6"/>
        <v>471.03965354154388</v>
      </c>
      <c r="I8" s="8">
        <f>H8/Overview!$L$4</f>
        <v>1.6822844769340851E-2</v>
      </c>
      <c r="J8" s="8">
        <f t="shared" si="7"/>
        <v>0.2419675638970025</v>
      </c>
      <c r="K8">
        <f t="shared" si="0"/>
        <v>8000</v>
      </c>
      <c r="L8">
        <f>Overview!$L$7</f>
        <v>1500</v>
      </c>
      <c r="M8" s="7">
        <f t="shared" si="1"/>
        <v>0</v>
      </c>
    </row>
    <row r="9" spans="1:13" x14ac:dyDescent="0.25">
      <c r="A9" s="3">
        <f t="shared" si="2"/>
        <v>7.0000000000000007E-2</v>
      </c>
      <c r="B9">
        <f>IF(A9&lt;Overview!$C$4,999999999999,IF(A9=Overview!$C$4,Overview!$C$5,B8-Overview!$F$4))</f>
        <v>999999999999</v>
      </c>
      <c r="D9">
        <f t="shared" si="3"/>
        <v>7</v>
      </c>
      <c r="E9" s="5">
        <f t="shared" si="4"/>
        <v>0.34027777777777762</v>
      </c>
      <c r="F9" s="7">
        <f>Overview!$L$5*SIN(PI()*1/60*D9)</f>
        <v>5017.1512936342033</v>
      </c>
      <c r="G9" s="7">
        <f t="shared" si="5"/>
        <v>3517.1512936342033</v>
      </c>
      <c r="H9">
        <f t="shared" si="6"/>
        <v>586.19188227236725</v>
      </c>
      <c r="I9" s="8">
        <f>H9/Overview!$L$4</f>
        <v>2.0935424366870257E-2</v>
      </c>
      <c r="J9" s="8">
        <f t="shared" si="7"/>
        <v>0.26290298826387276</v>
      </c>
      <c r="K9">
        <f t="shared" si="0"/>
        <v>7788</v>
      </c>
      <c r="L9">
        <f>Overview!$L$7</f>
        <v>1500</v>
      </c>
      <c r="M9" s="7">
        <f t="shared" si="1"/>
        <v>0</v>
      </c>
    </row>
    <row r="10" spans="1:13" x14ac:dyDescent="0.25">
      <c r="A10" s="3">
        <f t="shared" si="2"/>
        <v>0.08</v>
      </c>
      <c r="B10">
        <f>IF(A10&lt;Overview!$C$4,999999999999,IF(A10=Overview!$C$4,Overview!$C$5,B9-Overview!$F$4))</f>
        <v>999999999999</v>
      </c>
      <c r="D10">
        <f t="shared" si="3"/>
        <v>8</v>
      </c>
      <c r="E10" s="5">
        <f t="shared" si="4"/>
        <v>0.34722222222222204</v>
      </c>
      <c r="F10" s="7">
        <f>Overview!$L$5*SIN(PI()*1/60*D10)</f>
        <v>5694.3130030612019</v>
      </c>
      <c r="G10" s="7">
        <f t="shared" si="5"/>
        <v>4194.3130030612019</v>
      </c>
      <c r="H10">
        <f t="shared" si="6"/>
        <v>699.05216717686699</v>
      </c>
      <c r="I10" s="8">
        <f>H10/Overview!$L$4</f>
        <v>2.4966148827745248E-2</v>
      </c>
      <c r="J10" s="8">
        <f t="shared" si="7"/>
        <v>0.28786913709161799</v>
      </c>
      <c r="K10">
        <f t="shared" si="0"/>
        <v>7576</v>
      </c>
      <c r="L10">
        <f>Overview!$L$7</f>
        <v>1500</v>
      </c>
      <c r="M10" s="7">
        <f t="shared" si="1"/>
        <v>0</v>
      </c>
    </row>
    <row r="11" spans="1:13" x14ac:dyDescent="0.25">
      <c r="A11" s="3">
        <f t="shared" si="2"/>
        <v>0.09</v>
      </c>
      <c r="B11">
        <f>IF(A11&lt;Overview!$C$4,999999999999,IF(A11=Overview!$C$4,Overview!$C$5,B10-Overview!$F$4))</f>
        <v>999999999999</v>
      </c>
      <c r="D11">
        <f t="shared" si="3"/>
        <v>9</v>
      </c>
      <c r="E11" s="5">
        <f t="shared" si="4"/>
        <v>0.35416666666666646</v>
      </c>
      <c r="F11" s="7">
        <f>Overview!$L$5*SIN(PI()*1/60*D11)</f>
        <v>6355.866996353654</v>
      </c>
      <c r="G11" s="7">
        <f t="shared" si="5"/>
        <v>4855.866996353654</v>
      </c>
      <c r="H11">
        <f t="shared" si="6"/>
        <v>809.31116605894226</v>
      </c>
      <c r="I11" s="8">
        <f>H11/Overview!$L$4</f>
        <v>2.8903970216390795E-2</v>
      </c>
      <c r="J11" s="8">
        <f t="shared" si="7"/>
        <v>0.31677310730800878</v>
      </c>
      <c r="K11">
        <f t="shared" si="0"/>
        <v>7258</v>
      </c>
      <c r="L11">
        <f>Overview!$L$7</f>
        <v>1500</v>
      </c>
      <c r="M11" s="7">
        <f t="shared" si="1"/>
        <v>0</v>
      </c>
    </row>
    <row r="12" spans="1:13" x14ac:dyDescent="0.25">
      <c r="A12" s="3">
        <f t="shared" si="2"/>
        <v>9.9999999999999992E-2</v>
      </c>
      <c r="B12">
        <f>IF(A12&lt;Overview!$C$4,999999999999,IF(A12=Overview!$C$4,Overview!$C$5,B11-Overview!$F$4))</f>
        <v>999999999999</v>
      </c>
      <c r="D12">
        <f t="shared" si="3"/>
        <v>10</v>
      </c>
      <c r="E12" s="5">
        <f t="shared" si="4"/>
        <v>0.36111111111111088</v>
      </c>
      <c r="F12" s="7">
        <f>Overview!$L$5*SIN(PI()*1/60*D12)</f>
        <v>6999.9999999999991</v>
      </c>
      <c r="G12" s="7">
        <f t="shared" si="5"/>
        <v>5499.9999999999991</v>
      </c>
      <c r="H12">
        <f t="shared" si="6"/>
        <v>916.66666666666652</v>
      </c>
      <c r="I12" s="8">
        <f>H12/Overview!$L$4</f>
        <v>3.2738095238095233E-2</v>
      </c>
      <c r="J12" s="8">
        <f t="shared" si="7"/>
        <v>0.34951120254610402</v>
      </c>
      <c r="K12">
        <f t="shared" si="0"/>
        <v>6940</v>
      </c>
      <c r="L12">
        <f>Overview!$L$7</f>
        <v>1500</v>
      </c>
      <c r="M12" s="7">
        <f t="shared" si="1"/>
        <v>0</v>
      </c>
    </row>
    <row r="13" spans="1:13" x14ac:dyDescent="0.25">
      <c r="A13" s="3">
        <f t="shared" si="2"/>
        <v>0.10999999999999999</v>
      </c>
      <c r="B13">
        <f>IF(A13&lt;Overview!$C$4,999999999999,IF(A13=Overview!$C$4,Overview!$C$5,B12-Overview!$F$4))</f>
        <v>999999999999</v>
      </c>
      <c r="D13">
        <f t="shared" si="3"/>
        <v>11</v>
      </c>
      <c r="E13" s="5">
        <f t="shared" si="4"/>
        <v>0.3680555555555553</v>
      </c>
      <c r="F13" s="7">
        <f>Overview!$L$5*SIN(PI()*1/60*D13)</f>
        <v>7624.9464902103773</v>
      </c>
      <c r="G13" s="7">
        <f t="shared" si="5"/>
        <v>6124.9464902103773</v>
      </c>
      <c r="H13">
        <f t="shared" si="6"/>
        <v>1020.824415035063</v>
      </c>
      <c r="I13" s="8">
        <f>H13/Overview!$L$4</f>
        <v>3.6458014822680823E-2</v>
      </c>
      <c r="J13" s="8">
        <f t="shared" si="7"/>
        <v>0.38596921736878487</v>
      </c>
      <c r="K13">
        <f t="shared" si="0"/>
        <v>6516</v>
      </c>
      <c r="L13">
        <f>Overview!$L$7</f>
        <v>1500</v>
      </c>
      <c r="M13" s="7">
        <f t="shared" si="1"/>
        <v>0</v>
      </c>
    </row>
    <row r="14" spans="1:13" x14ac:dyDescent="0.25">
      <c r="A14" s="3">
        <f t="shared" si="2"/>
        <v>0.11999999999999998</v>
      </c>
      <c r="B14">
        <f>IF(A14&lt;Overview!$C$4,999999999999,IF(A14=Overview!$C$4,Overview!$C$5,B13-Overview!$F$4))</f>
        <v>999999999999</v>
      </c>
      <c r="D14">
        <f t="shared" si="3"/>
        <v>12</v>
      </c>
      <c r="E14" s="5">
        <f t="shared" si="4"/>
        <v>0.37499999999999972</v>
      </c>
      <c r="F14" s="7">
        <f>Overview!$L$5*SIN(PI()*1/60*D14)</f>
        <v>8228.9935320946242</v>
      </c>
      <c r="G14" s="7">
        <f t="shared" si="5"/>
        <v>6516</v>
      </c>
      <c r="H14">
        <f t="shared" si="6"/>
        <v>1086</v>
      </c>
      <c r="I14" s="8">
        <f>H14/Overview!$L$4</f>
        <v>3.8785714285714284E-2</v>
      </c>
      <c r="J14" s="8">
        <f t="shared" si="7"/>
        <v>0.42475493165449918</v>
      </c>
      <c r="K14">
        <f t="shared" si="0"/>
        <v>6092</v>
      </c>
      <c r="L14">
        <f>Overview!$L$7</f>
        <v>1500</v>
      </c>
      <c r="M14" s="7">
        <f t="shared" si="1"/>
        <v>212.99353209462424</v>
      </c>
    </row>
    <row r="15" spans="1:13" x14ac:dyDescent="0.25">
      <c r="A15" s="3">
        <f t="shared" si="2"/>
        <v>0.12999999999999998</v>
      </c>
      <c r="B15">
        <f>IF(A15&lt;Overview!$C$4,999999999999,IF(A15=Overview!$C$4,Overview!$C$5,B14-Overview!$F$4))</f>
        <v>999999999999</v>
      </c>
      <c r="D15">
        <f t="shared" si="3"/>
        <v>13</v>
      </c>
      <c r="E15" s="5">
        <f t="shared" si="4"/>
        <v>0.38194444444444414</v>
      </c>
      <c r="F15" s="7">
        <f>Overview!$L$5*SIN(PI()*1/60*D15)</f>
        <v>8810.4854746977235</v>
      </c>
      <c r="G15" s="7">
        <f t="shared" si="5"/>
        <v>6092</v>
      </c>
      <c r="H15">
        <f t="shared" si="6"/>
        <v>1015.3333333333334</v>
      </c>
      <c r="I15" s="8">
        <f>H15/Overview!$L$4</f>
        <v>3.6261904761904766E-2</v>
      </c>
      <c r="J15" s="8">
        <f t="shared" si="7"/>
        <v>0.46101683641640395</v>
      </c>
      <c r="K15">
        <f t="shared" si="0"/>
        <v>5668</v>
      </c>
      <c r="L15">
        <f>Overview!$L$7</f>
        <v>1500</v>
      </c>
      <c r="M15" s="7">
        <f t="shared" si="1"/>
        <v>1218.4854746977235</v>
      </c>
    </row>
    <row r="16" spans="1:13" x14ac:dyDescent="0.25">
      <c r="A16" s="3">
        <f t="shared" si="2"/>
        <v>0.13999999999999999</v>
      </c>
      <c r="B16">
        <f>IF(A16&lt;Overview!$C$4,999999999999,IF(A16=Overview!$C$4,Overview!$C$5,B15-Overview!$F$4))</f>
        <v>999999999999</v>
      </c>
      <c r="D16">
        <f t="shared" si="3"/>
        <v>14</v>
      </c>
      <c r="E16" s="5">
        <f t="shared" si="4"/>
        <v>0.38888888888888856</v>
      </c>
      <c r="F16" s="7">
        <f>Overview!$L$5*SIN(PI()*1/60*D16)</f>
        <v>9367.8284890240138</v>
      </c>
      <c r="G16" s="7">
        <f t="shared" si="5"/>
        <v>5668</v>
      </c>
      <c r="H16">
        <f t="shared" si="6"/>
        <v>944.66666666666663</v>
      </c>
      <c r="I16" s="8">
        <f>H16/Overview!$L$4</f>
        <v>3.3738095238095234E-2</v>
      </c>
      <c r="J16" s="8">
        <f t="shared" si="7"/>
        <v>0.49475493165449919</v>
      </c>
      <c r="K16">
        <f t="shared" si="0"/>
        <v>5350</v>
      </c>
      <c r="L16">
        <f>Overview!$L$7</f>
        <v>1500</v>
      </c>
      <c r="M16" s="7">
        <f t="shared" si="1"/>
        <v>2199.8284890240138</v>
      </c>
    </row>
    <row r="17" spans="1:13" x14ac:dyDescent="0.25">
      <c r="A17" s="3">
        <f t="shared" si="2"/>
        <v>0.15</v>
      </c>
      <c r="B17">
        <f>IF(A17&lt;Overview!$C$4,999999999999,IF(A17=Overview!$C$4,Overview!$C$5,B16-Overview!$F$4))</f>
        <v>999999999999</v>
      </c>
      <c r="D17">
        <f t="shared" si="3"/>
        <v>15</v>
      </c>
      <c r="E17" s="5">
        <f t="shared" si="4"/>
        <v>0.39583333333333298</v>
      </c>
      <c r="F17" s="7">
        <f>Overview!$L$5*SIN(PI()*1/60*D17)</f>
        <v>9899.4949366116653</v>
      </c>
      <c r="G17" s="7">
        <f t="shared" si="5"/>
        <v>5350</v>
      </c>
      <c r="H17">
        <f t="shared" si="6"/>
        <v>891.66666666666663</v>
      </c>
      <c r="I17" s="8">
        <f>H17/Overview!$L$4</f>
        <v>3.1845238095238093E-2</v>
      </c>
      <c r="J17" s="8">
        <f t="shared" si="7"/>
        <v>0.52660016974973733</v>
      </c>
      <c r="K17">
        <f t="shared" si="0"/>
        <v>5032</v>
      </c>
      <c r="L17">
        <f>Overview!$L$7</f>
        <v>1500</v>
      </c>
      <c r="M17" s="7">
        <f t="shared" si="1"/>
        <v>3049.4949366116653</v>
      </c>
    </row>
    <row r="18" spans="1:13" x14ac:dyDescent="0.25">
      <c r="A18" s="3">
        <f t="shared" si="2"/>
        <v>0.16</v>
      </c>
      <c r="B18">
        <f>IF(A18&lt;Overview!$C$4,999999999999,IF(A18=Overview!$C$4,Overview!$C$5,B17-Overview!$F$4))</f>
        <v>999999999999</v>
      </c>
      <c r="D18">
        <f t="shared" si="3"/>
        <v>16</v>
      </c>
      <c r="E18" s="5">
        <f t="shared" si="4"/>
        <v>0.4027777777777774</v>
      </c>
      <c r="F18" s="7">
        <f>Overview!$L$5*SIN(PI()*1/60*D18)</f>
        <v>10404.027556683517</v>
      </c>
      <c r="G18" s="7">
        <f t="shared" si="5"/>
        <v>5032</v>
      </c>
      <c r="H18">
        <f t="shared" si="6"/>
        <v>838.66666666666663</v>
      </c>
      <c r="I18" s="8">
        <f>H18/Overview!$L$4</f>
        <v>2.9952380952380953E-2</v>
      </c>
      <c r="J18" s="8">
        <f t="shared" si="7"/>
        <v>0.55655255070211829</v>
      </c>
      <c r="K18">
        <f t="shared" si="0"/>
        <v>4714</v>
      </c>
      <c r="L18">
        <f>Overview!$L$7</f>
        <v>1500</v>
      </c>
      <c r="M18" s="7">
        <f t="shared" si="1"/>
        <v>3872.0275566835171</v>
      </c>
    </row>
    <row r="19" spans="1:13" x14ac:dyDescent="0.25">
      <c r="A19" s="3">
        <f t="shared" si="2"/>
        <v>0.17</v>
      </c>
      <c r="B19">
        <f>IF(A19&lt;Overview!$C$4,999999999999,IF(A19=Overview!$C$4,Overview!$C$5,B18-Overview!$F$4))</f>
        <v>999999999999</v>
      </c>
      <c r="D19">
        <f t="shared" si="3"/>
        <v>17</v>
      </c>
      <c r="E19" s="5">
        <f t="shared" si="4"/>
        <v>0.40972222222222182</v>
      </c>
      <c r="F19" s="7">
        <f>Overview!$L$5*SIN(PI()*1/60*D19)</f>
        <v>10880.043460397592</v>
      </c>
      <c r="G19" s="7">
        <f t="shared" si="5"/>
        <v>4714</v>
      </c>
      <c r="H19">
        <f t="shared" si="6"/>
        <v>785.66666666666663</v>
      </c>
      <c r="I19" s="8">
        <f>H19/Overview!$L$4</f>
        <v>2.8059523809523809E-2</v>
      </c>
      <c r="J19" s="8">
        <f t="shared" si="7"/>
        <v>0.5846120745116421</v>
      </c>
      <c r="K19">
        <f t="shared" si="0"/>
        <v>4396</v>
      </c>
      <c r="L19">
        <f>Overview!$L$7</f>
        <v>1500</v>
      </c>
      <c r="M19" s="7">
        <f t="shared" si="1"/>
        <v>4666.0434603975918</v>
      </c>
    </row>
    <row r="20" spans="1:13" x14ac:dyDescent="0.25">
      <c r="A20" s="3">
        <f t="shared" si="2"/>
        <v>0.18000000000000002</v>
      </c>
      <c r="B20">
        <f>IF(A20&lt;Overview!$C$4,999999999999,IF(A20=Overview!$C$4,Overview!$C$5,B19-Overview!$F$4))</f>
        <v>999999999999</v>
      </c>
      <c r="D20">
        <f t="shared" si="3"/>
        <v>18</v>
      </c>
      <c r="E20" s="5">
        <f t="shared" si="4"/>
        <v>0.41666666666666624</v>
      </c>
      <c r="F20" s="7">
        <f>Overview!$L$5*SIN(PI()*1/60*D20)</f>
        <v>11326.237921249265</v>
      </c>
      <c r="G20" s="7">
        <f t="shared" si="5"/>
        <v>4396</v>
      </c>
      <c r="H20">
        <f t="shared" si="6"/>
        <v>732.66666666666663</v>
      </c>
      <c r="I20" s="8">
        <f>H20/Overview!$L$4</f>
        <v>2.6166666666666664E-2</v>
      </c>
      <c r="J20" s="8">
        <f t="shared" si="7"/>
        <v>0.61077874117830877</v>
      </c>
      <c r="K20">
        <f t="shared" si="0"/>
        <v>4078</v>
      </c>
      <c r="L20">
        <f>Overview!$L$7</f>
        <v>1500</v>
      </c>
      <c r="M20" s="7">
        <f t="shared" si="1"/>
        <v>5430.2379212492651</v>
      </c>
    </row>
    <row r="21" spans="1:13" x14ac:dyDescent="0.25">
      <c r="A21" s="3">
        <f t="shared" si="2"/>
        <v>0.19000000000000003</v>
      </c>
      <c r="B21">
        <f>IF(A21&lt;Overview!$C$4,999999999999,IF(A21=Overview!$C$4,Overview!$C$5,B20-Overview!$F$4))</f>
        <v>999999999999</v>
      </c>
      <c r="D21">
        <f t="shared" si="3"/>
        <v>19</v>
      </c>
      <c r="E21" s="5">
        <f t="shared" si="4"/>
        <v>0.42361111111111066</v>
      </c>
      <c r="F21" s="7">
        <f>Overview!$L$5*SIN(PI()*1/60*D21)</f>
        <v>11741.387951235934</v>
      </c>
      <c r="G21" s="7">
        <f t="shared" si="5"/>
        <v>4078</v>
      </c>
      <c r="H21">
        <f t="shared" si="6"/>
        <v>679.66666666666663</v>
      </c>
      <c r="I21" s="8">
        <f>H21/Overview!$L$4</f>
        <v>2.4273809523809524E-2</v>
      </c>
      <c r="J21" s="8">
        <f t="shared" si="7"/>
        <v>0.6350525507021183</v>
      </c>
      <c r="K21">
        <f t="shared" si="0"/>
        <v>3866</v>
      </c>
      <c r="L21">
        <f>Overview!$L$7</f>
        <v>1500</v>
      </c>
      <c r="M21" s="7">
        <f t="shared" si="1"/>
        <v>6163.3879512359345</v>
      </c>
    </row>
    <row r="22" spans="1:13" x14ac:dyDescent="0.25">
      <c r="A22" s="3">
        <f t="shared" si="2"/>
        <v>0.20000000000000004</v>
      </c>
      <c r="B22">
        <f>IF(A22&lt;Overview!$C$4,999999999999,IF(A22=Overview!$C$4,Overview!$C$5,B21-Overview!$F$4))</f>
        <v>999999999999</v>
      </c>
      <c r="D22">
        <f t="shared" si="3"/>
        <v>20</v>
      </c>
      <c r="E22" s="5">
        <f t="shared" si="4"/>
        <v>0.43055555555555508</v>
      </c>
      <c r="F22" s="7">
        <f>Overview!$L$5*SIN(PI()*1/60*D22)</f>
        <v>12124.35565298214</v>
      </c>
      <c r="G22" s="7">
        <f t="shared" si="5"/>
        <v>3866</v>
      </c>
      <c r="H22">
        <f t="shared" si="6"/>
        <v>644.33333333333337</v>
      </c>
      <c r="I22" s="8">
        <f>H22/Overview!$L$4</f>
        <v>2.3011904761904765E-2</v>
      </c>
      <c r="J22" s="8">
        <f t="shared" si="7"/>
        <v>0.65806445546402303</v>
      </c>
      <c r="K22">
        <f t="shared" si="0"/>
        <v>3654</v>
      </c>
      <c r="L22">
        <f>Overview!$L$7</f>
        <v>1500</v>
      </c>
      <c r="M22" s="7">
        <f t="shared" si="1"/>
        <v>6758.3556529821399</v>
      </c>
    </row>
    <row r="23" spans="1:13" x14ac:dyDescent="0.25">
      <c r="A23" s="3">
        <f t="shared" si="2"/>
        <v>0.21000000000000005</v>
      </c>
      <c r="B23">
        <f>IF(A23&lt;Overview!$C$4,999999999999,IF(A23=Overview!$C$4,Overview!$C$5,B22-Overview!$F$4))</f>
        <v>999999999999</v>
      </c>
      <c r="D23">
        <f t="shared" si="3"/>
        <v>21</v>
      </c>
      <c r="E23" s="5">
        <f t="shared" si="4"/>
        <v>0.4374999999999995</v>
      </c>
      <c r="F23" s="7">
        <f>Overview!$L$5*SIN(PI()*1/60*D23)</f>
        <v>12474.091338637149</v>
      </c>
      <c r="G23" s="7">
        <f t="shared" si="5"/>
        <v>3654</v>
      </c>
      <c r="H23">
        <f t="shared" si="6"/>
        <v>609</v>
      </c>
      <c r="I23" s="8">
        <f>H23/Overview!$L$4</f>
        <v>2.1749999999999999E-2</v>
      </c>
      <c r="J23" s="8">
        <f t="shared" si="7"/>
        <v>0.67981445546402308</v>
      </c>
      <c r="K23">
        <f t="shared" si="0"/>
        <v>3442</v>
      </c>
      <c r="L23">
        <f>Overview!$L$7</f>
        <v>1500</v>
      </c>
      <c r="M23" s="7">
        <f t="shared" si="1"/>
        <v>7320.0913386371485</v>
      </c>
    </row>
    <row r="24" spans="1:13" x14ac:dyDescent="0.25">
      <c r="A24" s="3">
        <f t="shared" si="2"/>
        <v>0.22000000000000006</v>
      </c>
      <c r="B24">
        <f>IF(A24&lt;Overview!$C$4,999999999999,IF(A24=Overview!$C$4,Overview!$C$5,B23-Overview!$F$4))</f>
        <v>999999999999</v>
      </c>
      <c r="D24">
        <f t="shared" si="3"/>
        <v>22</v>
      </c>
      <c r="E24" s="5">
        <f t="shared" si="4"/>
        <v>0.44444444444444392</v>
      </c>
      <c r="F24" s="7">
        <f>Overview!$L$5*SIN(PI()*1/60*D24)</f>
        <v>12789.636406996413</v>
      </c>
      <c r="G24" s="7">
        <f t="shared" si="5"/>
        <v>3442</v>
      </c>
      <c r="H24">
        <f t="shared" si="6"/>
        <v>573.66666666666663</v>
      </c>
      <c r="I24" s="8">
        <f>H24/Overview!$L$4</f>
        <v>2.0488095238095236E-2</v>
      </c>
      <c r="J24" s="8">
        <f t="shared" si="7"/>
        <v>0.70030255070211833</v>
      </c>
      <c r="K24">
        <f t="shared" si="0"/>
        <v>3124</v>
      </c>
      <c r="L24">
        <f>Overview!$L$7</f>
        <v>1500</v>
      </c>
      <c r="M24" s="7">
        <f t="shared" si="1"/>
        <v>7847.6364069964129</v>
      </c>
    </row>
    <row r="25" spans="1:13" x14ac:dyDescent="0.25">
      <c r="A25" s="3">
        <f t="shared" si="2"/>
        <v>0.23000000000000007</v>
      </c>
      <c r="B25">
        <f>IF(A25&lt;Overview!$C$4,999999999999,IF(A25=Overview!$C$4,Overview!$C$5,B24-Overview!$F$4))</f>
        <v>999999999999</v>
      </c>
      <c r="D25">
        <f t="shared" si="3"/>
        <v>23</v>
      </c>
      <c r="E25" s="5">
        <f t="shared" si="4"/>
        <v>0.45138888888888834</v>
      </c>
      <c r="F25" s="7">
        <f>Overview!$L$5*SIN(PI()*1/60*D25)</f>
        <v>13070.125970960824</v>
      </c>
      <c r="G25" s="7">
        <f t="shared" si="5"/>
        <v>3124</v>
      </c>
      <c r="H25">
        <f t="shared" si="6"/>
        <v>520.66666666666663</v>
      </c>
      <c r="I25" s="8">
        <f>H25/Overview!$L$4</f>
        <v>1.8595238095238095E-2</v>
      </c>
      <c r="J25" s="8">
        <f t="shared" si="7"/>
        <v>0.71889778879735644</v>
      </c>
      <c r="K25">
        <f t="shared" si="0"/>
        <v>3018</v>
      </c>
      <c r="L25">
        <f>Overview!$L$7</f>
        <v>1500</v>
      </c>
      <c r="M25" s="7">
        <f t="shared" si="1"/>
        <v>8446.1259709608239</v>
      </c>
    </row>
    <row r="26" spans="1:13" x14ac:dyDescent="0.25">
      <c r="A26" s="3">
        <f t="shared" si="2"/>
        <v>0.24000000000000007</v>
      </c>
      <c r="B26">
        <f>IF(A26&lt;Overview!$C$4,999999999999,IF(A26=Overview!$C$4,Overview!$C$5,B25-Overview!$F$4))</f>
        <v>999999999999</v>
      </c>
      <c r="D26">
        <f t="shared" si="3"/>
        <v>24</v>
      </c>
      <c r="E26" s="5">
        <f t="shared" si="4"/>
        <v>0.45833333333333276</v>
      </c>
      <c r="F26" s="7">
        <f>Overview!$L$5*SIN(PI()*1/60*D26)</f>
        <v>13314.79122813215</v>
      </c>
      <c r="G26" s="7">
        <f t="shared" si="5"/>
        <v>3018</v>
      </c>
      <c r="H26">
        <f t="shared" si="6"/>
        <v>503</v>
      </c>
      <c r="I26" s="8">
        <f>H26/Overview!$L$4</f>
        <v>1.7964285714285714E-2</v>
      </c>
      <c r="J26" s="8">
        <f t="shared" si="7"/>
        <v>0.73686207451164221</v>
      </c>
      <c r="K26">
        <f t="shared" si="0"/>
        <v>2806</v>
      </c>
      <c r="L26">
        <f>Overview!$L$7</f>
        <v>1500</v>
      </c>
      <c r="M26" s="7">
        <f t="shared" si="1"/>
        <v>8796.7912281321496</v>
      </c>
    </row>
    <row r="27" spans="1:13" x14ac:dyDescent="0.25">
      <c r="A27" s="3">
        <f t="shared" si="2"/>
        <v>0.25000000000000006</v>
      </c>
      <c r="B27">
        <f>IF(A27&lt;Overview!$C$4,999999999999,IF(A27=Overview!$C$4,Overview!$C$5,B26-Overview!$F$4))</f>
        <v>8000</v>
      </c>
      <c r="D27">
        <f t="shared" si="3"/>
        <v>25</v>
      </c>
      <c r="E27" s="5">
        <f t="shared" si="4"/>
        <v>0.46527777777777718</v>
      </c>
      <c r="F27" s="7">
        <f>Overview!$L$5*SIN(PI()*1/60*D27)</f>
        <v>13522.961568046954</v>
      </c>
      <c r="G27" s="7">
        <f t="shared" si="5"/>
        <v>2806</v>
      </c>
      <c r="H27">
        <f t="shared" si="6"/>
        <v>467.66666666666669</v>
      </c>
      <c r="I27" s="8">
        <f>H27/Overview!$L$4</f>
        <v>1.6702380952380955E-2</v>
      </c>
      <c r="J27" s="8">
        <f t="shared" si="7"/>
        <v>0.75356445546402318</v>
      </c>
      <c r="K27">
        <f t="shared" si="0"/>
        <v>2594</v>
      </c>
      <c r="L27">
        <f>Overview!$L$7</f>
        <v>1500</v>
      </c>
      <c r="M27" s="7">
        <f t="shared" si="1"/>
        <v>9216.9615680469542</v>
      </c>
    </row>
    <row r="28" spans="1:13" x14ac:dyDescent="0.25">
      <c r="A28" s="3">
        <f t="shared" ref="A28:A91" si="8">A27+1/100</f>
        <v>0.26000000000000006</v>
      </c>
      <c r="B28">
        <f>IF(A28&lt;Overview!$C$4,999999999999,IF(A28=Overview!$C$4,Overview!$C$5,B27-Overview!$F$4))</f>
        <v>7894</v>
      </c>
      <c r="D28">
        <f t="shared" si="3"/>
        <v>26</v>
      </c>
      <c r="E28" s="5">
        <f t="shared" si="4"/>
        <v>0.4722222222222216</v>
      </c>
      <c r="F28" s="7">
        <f>Overview!$L$5*SIN(PI()*1/60*D28)</f>
        <v>13694.066410273279</v>
      </c>
      <c r="G28" s="7">
        <f t="shared" si="5"/>
        <v>2594</v>
      </c>
      <c r="H28">
        <f t="shared" si="6"/>
        <v>432.33333333333331</v>
      </c>
      <c r="I28" s="8">
        <f>H28/Overview!$L$4</f>
        <v>1.544047619047619E-2</v>
      </c>
      <c r="J28" s="8">
        <f t="shared" si="7"/>
        <v>0.76900493165449935</v>
      </c>
      <c r="K28">
        <f t="shared" si="0"/>
        <v>2488</v>
      </c>
      <c r="L28">
        <f>Overview!$L$7</f>
        <v>1500</v>
      </c>
      <c r="M28" s="7">
        <f t="shared" si="1"/>
        <v>9600.066410273279</v>
      </c>
    </row>
    <row r="29" spans="1:13" x14ac:dyDescent="0.25">
      <c r="A29" s="3">
        <f t="shared" si="8"/>
        <v>0.27000000000000007</v>
      </c>
      <c r="B29">
        <f>IF(A29&lt;Overview!$C$4,999999999999,IF(A29=Overview!$C$4,Overview!$C$5,B28-Overview!$F$4))</f>
        <v>7788</v>
      </c>
      <c r="D29">
        <f t="shared" si="3"/>
        <v>27</v>
      </c>
      <c r="E29" s="5">
        <f t="shared" si="4"/>
        <v>0.47916666666666602</v>
      </c>
      <c r="F29" s="7">
        <f>Overview!$L$5*SIN(PI()*1/60*D29)</f>
        <v>13827.636768331929</v>
      </c>
      <c r="G29" s="7">
        <f t="shared" si="5"/>
        <v>2488</v>
      </c>
      <c r="H29">
        <f t="shared" si="6"/>
        <v>414.66666666666669</v>
      </c>
      <c r="I29" s="8">
        <f>H29/Overview!$L$4</f>
        <v>1.4809523809523811E-2</v>
      </c>
      <c r="J29" s="8">
        <f t="shared" ref="J29:J62" si="9">MIN(J28+I29,1)</f>
        <v>0.78381445546402317</v>
      </c>
      <c r="K29">
        <f t="shared" si="0"/>
        <v>2276</v>
      </c>
      <c r="L29">
        <f>Overview!$L$7</f>
        <v>1500</v>
      </c>
      <c r="M29" s="7">
        <f t="shared" si="1"/>
        <v>9839.6367683319295</v>
      </c>
    </row>
    <row r="30" spans="1:13" x14ac:dyDescent="0.25">
      <c r="A30" s="3">
        <f t="shared" si="8"/>
        <v>0.28000000000000008</v>
      </c>
      <c r="B30">
        <f>IF(A30&lt;Overview!$C$4,999999999999,IF(A30=Overview!$C$4,Overview!$C$5,B29-Overview!$F$4))</f>
        <v>7682</v>
      </c>
      <c r="D30">
        <f t="shared" si="3"/>
        <v>28</v>
      </c>
      <c r="E30" s="5">
        <f t="shared" si="4"/>
        <v>0.48611111111111044</v>
      </c>
      <c r="F30" s="7">
        <f>Overview!$L$5*SIN(PI()*1/60*D30)</f>
        <v>13923.306535155825</v>
      </c>
      <c r="G30" s="7">
        <f t="shared" si="5"/>
        <v>2276</v>
      </c>
      <c r="H30">
        <f t="shared" si="6"/>
        <v>379.33333333333331</v>
      </c>
      <c r="I30" s="8">
        <f>H30/Overview!$L$4</f>
        <v>1.3547619047619046E-2</v>
      </c>
      <c r="J30" s="8">
        <f t="shared" si="9"/>
        <v>0.7973620745116422</v>
      </c>
      <c r="K30">
        <f t="shared" si="0"/>
        <v>2170</v>
      </c>
      <c r="L30">
        <f>Overview!$L$7</f>
        <v>1500</v>
      </c>
      <c r="M30" s="7">
        <f t="shared" si="1"/>
        <v>10147.306535155825</v>
      </c>
    </row>
    <row r="31" spans="1:13" x14ac:dyDescent="0.25">
      <c r="A31" s="3">
        <f t="shared" si="8"/>
        <v>0.29000000000000009</v>
      </c>
      <c r="B31">
        <f>IF(A31&lt;Overview!$C$4,999999999999,IF(A31=Overview!$C$4,Overview!$C$5,B30-Overview!$F$4))</f>
        <v>7576</v>
      </c>
      <c r="D31">
        <f t="shared" si="3"/>
        <v>29</v>
      </c>
      <c r="E31" s="5">
        <f t="shared" si="4"/>
        <v>0.49305555555555486</v>
      </c>
      <c r="F31" s="7">
        <f>Overview!$L$5*SIN(PI()*1/60*D31)</f>
        <v>13980.813486564033</v>
      </c>
      <c r="G31" s="7">
        <f t="shared" si="5"/>
        <v>2170</v>
      </c>
      <c r="H31">
        <f t="shared" si="6"/>
        <v>361.66666666666669</v>
      </c>
      <c r="I31" s="8">
        <f>H31/Overview!$L$4</f>
        <v>1.2916666666666667E-2</v>
      </c>
      <c r="J31" s="8">
        <f t="shared" si="9"/>
        <v>0.81027874117830889</v>
      </c>
      <c r="K31">
        <f t="shared" si="0"/>
        <v>1958</v>
      </c>
      <c r="L31">
        <f>Overview!$L$7</f>
        <v>1500</v>
      </c>
      <c r="M31" s="7">
        <f t="shared" si="1"/>
        <v>10310.813486564033</v>
      </c>
    </row>
    <row r="32" spans="1:13" x14ac:dyDescent="0.25">
      <c r="A32" s="3">
        <f t="shared" si="8"/>
        <v>0.3000000000000001</v>
      </c>
      <c r="B32">
        <f>IF(A32&lt;Overview!$C$4,999999999999,IF(A32=Overview!$C$4,Overview!$C$5,B31-Overview!$F$4))</f>
        <v>7470</v>
      </c>
      <c r="D32">
        <f t="shared" si="3"/>
        <v>30</v>
      </c>
      <c r="E32" s="6">
        <f t="shared" si="4"/>
        <v>0.49999999999999928</v>
      </c>
      <c r="F32" s="7">
        <f>Overview!$L$5*SIN(PI()*1/60*D32)</f>
        <v>14000</v>
      </c>
      <c r="G32" s="7">
        <f t="shared" si="5"/>
        <v>1958</v>
      </c>
      <c r="H32">
        <f t="shared" si="6"/>
        <v>326.33333333333331</v>
      </c>
      <c r="I32" s="8">
        <f>H32/Overview!$L$4</f>
        <v>1.1654761904761904E-2</v>
      </c>
      <c r="J32" s="8">
        <f t="shared" si="9"/>
        <v>0.82193350308307078</v>
      </c>
      <c r="K32">
        <f t="shared" si="0"/>
        <v>1852</v>
      </c>
      <c r="L32">
        <f>Overview!$L$7</f>
        <v>1500</v>
      </c>
      <c r="M32" s="7">
        <f t="shared" si="1"/>
        <v>10542</v>
      </c>
    </row>
    <row r="33" spans="1:13" x14ac:dyDescent="0.25">
      <c r="A33" s="3">
        <f t="shared" si="8"/>
        <v>0.31000000000000011</v>
      </c>
      <c r="B33">
        <f>IF(A33&lt;Overview!$C$4,999999999999,IF(A33=Overview!$C$4,Overview!$C$5,B32-Overview!$F$4))</f>
        <v>7364</v>
      </c>
      <c r="D33">
        <f t="shared" si="3"/>
        <v>31</v>
      </c>
      <c r="E33" s="5">
        <f t="shared" si="4"/>
        <v>0.50694444444444375</v>
      </c>
      <c r="F33" s="7">
        <f>Overview!$L$5*SIN(PI()*1/60*D33)</f>
        <v>13980.813486564033</v>
      </c>
      <c r="G33" s="7">
        <f t="shared" si="5"/>
        <v>1852</v>
      </c>
      <c r="H33">
        <f t="shared" si="6"/>
        <v>308.66666666666669</v>
      </c>
      <c r="I33" s="8">
        <f>H33/Overview!$L$4</f>
        <v>1.1023809523809524E-2</v>
      </c>
      <c r="J33" s="8">
        <f t="shared" si="9"/>
        <v>0.83295731260688033</v>
      </c>
      <c r="K33">
        <f t="shared" si="0"/>
        <v>1746</v>
      </c>
      <c r="L33">
        <f>Overview!$L$7</f>
        <v>1500</v>
      </c>
      <c r="M33" s="7">
        <f t="shared" si="1"/>
        <v>10628.813486564033</v>
      </c>
    </row>
    <row r="34" spans="1:13" x14ac:dyDescent="0.25">
      <c r="A34" s="3">
        <f t="shared" si="8"/>
        <v>0.32000000000000012</v>
      </c>
      <c r="B34">
        <f>IF(A34&lt;Overview!$C$4,999999999999,IF(A34=Overview!$C$4,Overview!$C$5,B33-Overview!$F$4))</f>
        <v>7258</v>
      </c>
      <c r="D34">
        <f t="shared" si="3"/>
        <v>32</v>
      </c>
      <c r="E34" s="5">
        <f t="shared" si="4"/>
        <v>0.51388888888888817</v>
      </c>
      <c r="F34" s="7">
        <f>Overview!$L$5*SIN(PI()*1/60*D34)</f>
        <v>13923.306535155827</v>
      </c>
      <c r="G34" s="7">
        <f t="shared" si="5"/>
        <v>1746</v>
      </c>
      <c r="H34">
        <f t="shared" si="6"/>
        <v>291</v>
      </c>
      <c r="I34" s="8">
        <f>H34/Overview!$L$4</f>
        <v>1.0392857142857143E-2</v>
      </c>
      <c r="J34" s="8">
        <f t="shared" si="9"/>
        <v>0.84335016974973742</v>
      </c>
      <c r="K34">
        <f t="shared" si="0"/>
        <v>1640</v>
      </c>
      <c r="L34">
        <f>Overview!$L$7</f>
        <v>1500</v>
      </c>
      <c r="M34" s="7">
        <f t="shared" si="1"/>
        <v>10677.306535155827</v>
      </c>
    </row>
    <row r="35" spans="1:13" x14ac:dyDescent="0.25">
      <c r="A35" s="3">
        <f t="shared" si="8"/>
        <v>0.33000000000000013</v>
      </c>
      <c r="B35">
        <f>IF(A35&lt;Overview!$C$4,999999999999,IF(A35=Overview!$C$4,Overview!$C$5,B34-Overview!$F$4))</f>
        <v>7152</v>
      </c>
      <c r="D35">
        <f t="shared" si="3"/>
        <v>33</v>
      </c>
      <c r="E35" s="5">
        <f t="shared" si="4"/>
        <v>0.52083333333333259</v>
      </c>
      <c r="F35" s="7">
        <f>Overview!$L$5*SIN(PI()*1/60*D35)</f>
        <v>13827.636768331929</v>
      </c>
      <c r="G35" s="7">
        <f t="shared" si="5"/>
        <v>1640</v>
      </c>
      <c r="H35">
        <f t="shared" si="6"/>
        <v>273.33333333333331</v>
      </c>
      <c r="I35" s="8">
        <f>H35/Overview!$L$4</f>
        <v>9.7619047619047616E-3</v>
      </c>
      <c r="J35" s="8">
        <f t="shared" si="9"/>
        <v>0.85311207451164217</v>
      </c>
      <c r="K35">
        <f t="shared" si="0"/>
        <v>1534</v>
      </c>
      <c r="L35">
        <f>Overview!$L$7</f>
        <v>1500</v>
      </c>
      <c r="M35" s="7">
        <f t="shared" si="1"/>
        <v>10687.636768331929</v>
      </c>
    </row>
    <row r="36" spans="1:13" x14ac:dyDescent="0.25">
      <c r="A36" s="3">
        <f t="shared" si="8"/>
        <v>0.34000000000000014</v>
      </c>
      <c r="B36">
        <f>IF(A36&lt;Overview!$C$4,999999999999,IF(A36=Overview!$C$4,Overview!$C$5,B35-Overview!$F$4))</f>
        <v>7046</v>
      </c>
      <c r="D36">
        <f t="shared" si="3"/>
        <v>34</v>
      </c>
      <c r="E36" s="5">
        <f t="shared" si="4"/>
        <v>0.52777777777777701</v>
      </c>
      <c r="F36" s="7">
        <f>Overview!$L$5*SIN(PI()*1/60*D36)</f>
        <v>13694.066410273279</v>
      </c>
      <c r="G36" s="7">
        <f t="shared" si="5"/>
        <v>1534</v>
      </c>
      <c r="H36">
        <f t="shared" si="6"/>
        <v>255.66666666666666</v>
      </c>
      <c r="I36" s="8">
        <f>H36/Overview!$L$4</f>
        <v>9.1309523809523802E-3</v>
      </c>
      <c r="J36" s="8">
        <f t="shared" si="9"/>
        <v>0.86224302689259458</v>
      </c>
      <c r="K36">
        <f t="shared" si="0"/>
        <v>1428</v>
      </c>
      <c r="L36">
        <f>Overview!$L$7</f>
        <v>1500</v>
      </c>
      <c r="M36" s="7">
        <f t="shared" si="1"/>
        <v>10660.066410273279</v>
      </c>
    </row>
    <row r="37" spans="1:13" x14ac:dyDescent="0.25">
      <c r="A37" s="3">
        <f t="shared" si="8"/>
        <v>0.35000000000000014</v>
      </c>
      <c r="B37">
        <f>IF(A37&lt;Overview!$C$4,999999999999,IF(A37=Overview!$C$4,Overview!$C$5,B36-Overview!$F$4))</f>
        <v>6940</v>
      </c>
      <c r="D37">
        <f t="shared" si="3"/>
        <v>35</v>
      </c>
      <c r="E37" s="5">
        <f t="shared" si="4"/>
        <v>0.53472222222222143</v>
      </c>
      <c r="F37" s="7">
        <f>Overview!$L$5*SIN(PI()*1/60*D37)</f>
        <v>13522.961568046956</v>
      </c>
      <c r="G37" s="7">
        <f t="shared" si="5"/>
        <v>1428</v>
      </c>
      <c r="H37">
        <f t="shared" si="6"/>
        <v>238</v>
      </c>
      <c r="I37" s="8">
        <f>H37/Overview!$L$4</f>
        <v>8.5000000000000006E-3</v>
      </c>
      <c r="J37" s="8">
        <f t="shared" si="9"/>
        <v>0.87074302689259453</v>
      </c>
      <c r="K37">
        <f t="shared" si="0"/>
        <v>1322</v>
      </c>
      <c r="L37">
        <f>Overview!$L$7</f>
        <v>1500</v>
      </c>
      <c r="M37" s="7">
        <f t="shared" si="1"/>
        <v>10594.961568046956</v>
      </c>
    </row>
    <row r="38" spans="1:13" x14ac:dyDescent="0.25">
      <c r="A38" s="3">
        <f t="shared" si="8"/>
        <v>0.36000000000000015</v>
      </c>
      <c r="B38">
        <f>IF(A38&lt;Overview!$C$4,999999999999,IF(A38=Overview!$C$4,Overview!$C$5,B37-Overview!$F$4))</f>
        <v>6834</v>
      </c>
      <c r="D38">
        <f t="shared" si="3"/>
        <v>36</v>
      </c>
      <c r="E38" s="5">
        <f t="shared" si="4"/>
        <v>0.54166666666666585</v>
      </c>
      <c r="F38" s="7">
        <f>Overview!$L$5*SIN(PI()*1/60*D38)</f>
        <v>13314.791228132151</v>
      </c>
      <c r="G38" s="7">
        <f t="shared" si="5"/>
        <v>1322</v>
      </c>
      <c r="H38">
        <f t="shared" si="6"/>
        <v>220.33333333333334</v>
      </c>
      <c r="I38" s="8">
        <f>H38/Overview!$L$4</f>
        <v>7.8690476190476193E-3</v>
      </c>
      <c r="J38" s="8">
        <f t="shared" si="9"/>
        <v>0.87861207451164214</v>
      </c>
      <c r="K38">
        <f t="shared" si="0"/>
        <v>1322</v>
      </c>
      <c r="L38">
        <f>Overview!$L$7</f>
        <v>1500</v>
      </c>
      <c r="M38" s="7">
        <f t="shared" si="1"/>
        <v>10492.791228132151</v>
      </c>
    </row>
    <row r="39" spans="1:13" x14ac:dyDescent="0.25">
      <c r="A39" s="3">
        <f t="shared" si="8"/>
        <v>0.37000000000000016</v>
      </c>
      <c r="B39">
        <f>IF(A39&lt;Overview!$C$4,999999999999,IF(A39=Overview!$C$4,Overview!$C$5,B38-Overview!$F$4))</f>
        <v>6728</v>
      </c>
      <c r="D39">
        <f t="shared" si="3"/>
        <v>37</v>
      </c>
      <c r="E39" s="5">
        <f t="shared" si="4"/>
        <v>0.54861111111111027</v>
      </c>
      <c r="F39" s="7">
        <f>Overview!$L$5*SIN(PI()*1/60*D39)</f>
        <v>13070.125970960826</v>
      </c>
      <c r="G39" s="7">
        <f t="shared" si="5"/>
        <v>1322</v>
      </c>
      <c r="H39">
        <f t="shared" si="6"/>
        <v>220.33333333333334</v>
      </c>
      <c r="I39" s="8">
        <f>H39/Overview!$L$4</f>
        <v>7.8690476190476193E-3</v>
      </c>
      <c r="J39" s="8">
        <f t="shared" si="9"/>
        <v>0.88648112213068975</v>
      </c>
      <c r="K39">
        <f t="shared" si="0"/>
        <v>1216</v>
      </c>
      <c r="L39">
        <f>Overview!$L$7</f>
        <v>1500</v>
      </c>
      <c r="M39" s="7">
        <f t="shared" si="1"/>
        <v>10248.125970960826</v>
      </c>
    </row>
    <row r="40" spans="1:13" x14ac:dyDescent="0.25">
      <c r="A40" s="3">
        <f t="shared" si="8"/>
        <v>0.38000000000000017</v>
      </c>
      <c r="B40">
        <f>IF(A40&lt;Overview!$C$4,999999999999,IF(A40=Overview!$C$4,Overview!$C$5,B39-Overview!$F$4))</f>
        <v>6622</v>
      </c>
      <c r="D40">
        <f t="shared" si="3"/>
        <v>38</v>
      </c>
      <c r="E40" s="5">
        <f t="shared" si="4"/>
        <v>0.55555555555555469</v>
      </c>
      <c r="F40" s="7">
        <f>Overview!$L$5*SIN(PI()*1/60*D40)</f>
        <v>12789.636406996413</v>
      </c>
      <c r="G40" s="7">
        <f t="shared" si="5"/>
        <v>1216</v>
      </c>
      <c r="H40">
        <f t="shared" si="6"/>
        <v>202.66666666666666</v>
      </c>
      <c r="I40" s="8">
        <f>H40/Overview!$L$4</f>
        <v>7.2380952380952379E-3</v>
      </c>
      <c r="J40" s="8">
        <f t="shared" si="9"/>
        <v>0.89371921736878501</v>
      </c>
      <c r="K40">
        <f t="shared" si="0"/>
        <v>1110</v>
      </c>
      <c r="L40">
        <f>Overview!$L$7</f>
        <v>1500</v>
      </c>
      <c r="M40" s="7">
        <f t="shared" si="1"/>
        <v>10073.636406996413</v>
      </c>
    </row>
    <row r="41" spans="1:13" x14ac:dyDescent="0.25">
      <c r="A41" s="3">
        <f t="shared" si="8"/>
        <v>0.39000000000000018</v>
      </c>
      <c r="B41">
        <f>IF(A41&lt;Overview!$C$4,999999999999,IF(A41=Overview!$C$4,Overview!$C$5,B40-Overview!$F$4))</f>
        <v>6516</v>
      </c>
      <c r="D41">
        <f t="shared" si="3"/>
        <v>39</v>
      </c>
      <c r="E41" s="5">
        <f t="shared" si="4"/>
        <v>0.56249999999999911</v>
      </c>
      <c r="F41" s="7">
        <f>Overview!$L$5*SIN(PI()*1/60*D41)</f>
        <v>12474.09133863715</v>
      </c>
      <c r="G41" s="7">
        <f t="shared" si="5"/>
        <v>1110</v>
      </c>
      <c r="H41">
        <f t="shared" si="6"/>
        <v>185</v>
      </c>
      <c r="I41" s="8">
        <f>H41/Overview!$L$4</f>
        <v>6.6071428571428574E-3</v>
      </c>
      <c r="J41" s="8">
        <f t="shared" si="9"/>
        <v>0.90032636022592782</v>
      </c>
      <c r="K41">
        <f t="shared" si="0"/>
        <v>1004</v>
      </c>
      <c r="L41">
        <f>Overview!$L$7</f>
        <v>1500</v>
      </c>
      <c r="M41" s="7">
        <f t="shared" si="1"/>
        <v>9864.0913386371503</v>
      </c>
    </row>
    <row r="42" spans="1:13" x14ac:dyDescent="0.25">
      <c r="A42" s="3">
        <f t="shared" si="8"/>
        <v>0.40000000000000019</v>
      </c>
      <c r="B42">
        <f>IF(A42&lt;Overview!$C$4,999999999999,IF(A42=Overview!$C$4,Overview!$C$5,B41-Overview!$F$4))</f>
        <v>6410</v>
      </c>
      <c r="D42">
        <f t="shared" si="3"/>
        <v>40</v>
      </c>
      <c r="E42" s="5">
        <f t="shared" si="4"/>
        <v>0.56944444444444353</v>
      </c>
      <c r="F42" s="7">
        <f>Overview!$L$5*SIN(PI()*1/60*D42)</f>
        <v>12124.355652982142</v>
      </c>
      <c r="G42" s="7">
        <f t="shared" si="5"/>
        <v>1004</v>
      </c>
      <c r="H42">
        <f t="shared" si="6"/>
        <v>167.33333333333334</v>
      </c>
      <c r="I42" s="8">
        <f>H42/Overview!$L$4</f>
        <v>5.976190476190477E-3</v>
      </c>
      <c r="J42" s="8">
        <f t="shared" si="9"/>
        <v>0.90630255070211829</v>
      </c>
      <c r="K42">
        <f t="shared" si="0"/>
        <v>1004</v>
      </c>
      <c r="L42">
        <f>Overview!$L$7</f>
        <v>1500</v>
      </c>
      <c r="M42" s="7">
        <f t="shared" si="1"/>
        <v>9620.3556529821417</v>
      </c>
    </row>
    <row r="43" spans="1:13" x14ac:dyDescent="0.25">
      <c r="A43" s="3">
        <f t="shared" si="8"/>
        <v>0.4100000000000002</v>
      </c>
      <c r="B43">
        <f>IF(A43&lt;Overview!$C$4,999999999999,IF(A43=Overview!$C$4,Overview!$C$5,B42-Overview!$F$4))</f>
        <v>6304</v>
      </c>
      <c r="D43">
        <f t="shared" si="3"/>
        <v>41</v>
      </c>
      <c r="E43" s="5">
        <f t="shared" si="4"/>
        <v>0.57638888888888795</v>
      </c>
      <c r="F43" s="7">
        <f>Overview!$L$5*SIN(PI()*1/60*D43)</f>
        <v>11741.38795123594</v>
      </c>
      <c r="G43" s="7">
        <f t="shared" si="5"/>
        <v>1004</v>
      </c>
      <c r="H43">
        <f t="shared" si="6"/>
        <v>167.33333333333334</v>
      </c>
      <c r="I43" s="8">
        <f>H43/Overview!$L$4</f>
        <v>5.976190476190477E-3</v>
      </c>
      <c r="J43" s="8">
        <f t="shared" si="9"/>
        <v>0.91227874117830876</v>
      </c>
      <c r="K43">
        <f t="shared" si="0"/>
        <v>898</v>
      </c>
      <c r="L43">
        <f>Overview!$L$7</f>
        <v>1500</v>
      </c>
      <c r="M43" s="7">
        <f t="shared" si="1"/>
        <v>9237.3879512359399</v>
      </c>
    </row>
    <row r="44" spans="1:13" x14ac:dyDescent="0.25">
      <c r="A44" s="3">
        <f t="shared" si="8"/>
        <v>0.42000000000000021</v>
      </c>
      <c r="B44">
        <f>IF(A44&lt;Overview!$C$4,999999999999,IF(A44=Overview!$C$4,Overview!$C$5,B43-Overview!$F$4))</f>
        <v>6198</v>
      </c>
      <c r="D44">
        <f t="shared" si="3"/>
        <v>42</v>
      </c>
      <c r="E44" s="5">
        <f t="shared" si="4"/>
        <v>0.58333333333333237</v>
      </c>
      <c r="F44" s="7">
        <f>Overview!$L$5*SIN(PI()*1/60*D44)</f>
        <v>11326.237921249265</v>
      </c>
      <c r="G44" s="7">
        <f t="shared" si="5"/>
        <v>898</v>
      </c>
      <c r="H44">
        <f t="shared" si="6"/>
        <v>149.66666666666666</v>
      </c>
      <c r="I44" s="8">
        <f>H44/Overview!$L$4</f>
        <v>5.3452380952380947E-3</v>
      </c>
      <c r="J44" s="8">
        <f t="shared" si="9"/>
        <v>0.91762397927354689</v>
      </c>
      <c r="K44">
        <f t="shared" si="0"/>
        <v>898</v>
      </c>
      <c r="L44">
        <f>Overview!$L$7</f>
        <v>1500</v>
      </c>
      <c r="M44" s="7">
        <f t="shared" si="1"/>
        <v>8928.2379212492651</v>
      </c>
    </row>
    <row r="45" spans="1:13" x14ac:dyDescent="0.25">
      <c r="A45" s="3">
        <f t="shared" si="8"/>
        <v>0.43000000000000022</v>
      </c>
      <c r="B45">
        <f>IF(A45&lt;Overview!$C$4,999999999999,IF(A45=Overview!$C$4,Overview!$C$5,B44-Overview!$F$4))</f>
        <v>6092</v>
      </c>
      <c r="D45">
        <f t="shared" si="3"/>
        <v>43</v>
      </c>
      <c r="E45" s="5">
        <f t="shared" si="4"/>
        <v>0.59027777777777679</v>
      </c>
      <c r="F45" s="7">
        <f>Overview!$L$5*SIN(PI()*1/60*D45)</f>
        <v>10880.043460397594</v>
      </c>
      <c r="G45" s="7">
        <f t="shared" si="5"/>
        <v>898</v>
      </c>
      <c r="H45">
        <f t="shared" si="6"/>
        <v>149.66666666666666</v>
      </c>
      <c r="I45" s="8">
        <f>H45/Overview!$L$4</f>
        <v>5.3452380952380947E-3</v>
      </c>
      <c r="J45" s="8">
        <f t="shared" si="9"/>
        <v>0.92296921736878501</v>
      </c>
      <c r="K45">
        <f t="shared" si="0"/>
        <v>792</v>
      </c>
      <c r="L45">
        <f>Overview!$L$7</f>
        <v>1500</v>
      </c>
      <c r="M45" s="7">
        <f t="shared" si="1"/>
        <v>8482.0434603975937</v>
      </c>
    </row>
    <row r="46" spans="1:13" x14ac:dyDescent="0.25">
      <c r="A46" s="3">
        <f t="shared" si="8"/>
        <v>0.44000000000000022</v>
      </c>
      <c r="B46">
        <f>IF(A46&lt;Overview!$C$4,999999999999,IF(A46=Overview!$C$4,Overview!$C$5,B45-Overview!$F$4))</f>
        <v>5986</v>
      </c>
      <c r="D46">
        <f t="shared" si="3"/>
        <v>44</v>
      </c>
      <c r="E46" s="5">
        <f t="shared" si="4"/>
        <v>0.59722222222222121</v>
      </c>
      <c r="F46" s="7">
        <f>Overview!$L$5*SIN(PI()*1/60*D46)</f>
        <v>10404.027556683523</v>
      </c>
      <c r="G46" s="7">
        <f t="shared" si="5"/>
        <v>792</v>
      </c>
      <c r="H46">
        <f t="shared" si="6"/>
        <v>132</v>
      </c>
      <c r="I46" s="8">
        <f>H46/Overview!$L$4</f>
        <v>4.7142857142857143E-3</v>
      </c>
      <c r="J46" s="8">
        <f t="shared" si="9"/>
        <v>0.92768350308307068</v>
      </c>
      <c r="K46">
        <f t="shared" si="0"/>
        <v>792</v>
      </c>
      <c r="L46">
        <f>Overview!$L$7</f>
        <v>1500</v>
      </c>
      <c r="M46" s="7">
        <f t="shared" si="1"/>
        <v>8112.0275566835226</v>
      </c>
    </row>
    <row r="47" spans="1:13" x14ac:dyDescent="0.25">
      <c r="A47" s="3">
        <f t="shared" si="8"/>
        <v>0.45000000000000023</v>
      </c>
      <c r="B47">
        <f>IF(A47&lt;Overview!$C$4,999999999999,IF(A47=Overview!$C$4,Overview!$C$5,B46-Overview!$F$4))</f>
        <v>5880</v>
      </c>
      <c r="D47">
        <f t="shared" si="3"/>
        <v>45</v>
      </c>
      <c r="E47" s="5">
        <f t="shared" si="4"/>
        <v>0.60416666666666563</v>
      </c>
      <c r="F47" s="7">
        <f>Overview!$L$5*SIN(PI()*1/60*D47)</f>
        <v>9899.4949366116653</v>
      </c>
      <c r="G47" s="7">
        <f t="shared" si="5"/>
        <v>792</v>
      </c>
      <c r="H47">
        <f t="shared" si="6"/>
        <v>132</v>
      </c>
      <c r="I47" s="8">
        <f>H47/Overview!$L$4</f>
        <v>4.7142857142857143E-3</v>
      </c>
      <c r="J47" s="8">
        <f t="shared" si="9"/>
        <v>0.93239778879735635</v>
      </c>
      <c r="K47">
        <f t="shared" si="0"/>
        <v>686</v>
      </c>
      <c r="L47">
        <f>Overview!$L$7</f>
        <v>1500</v>
      </c>
      <c r="M47" s="7">
        <f t="shared" si="1"/>
        <v>7607.4949366116653</v>
      </c>
    </row>
    <row r="48" spans="1:13" x14ac:dyDescent="0.25">
      <c r="A48" s="3">
        <f t="shared" si="8"/>
        <v>0.46000000000000024</v>
      </c>
      <c r="B48">
        <f>IF(A48&lt;Overview!$C$4,999999999999,IF(A48=Overview!$C$4,Overview!$C$5,B47-Overview!$F$4))</f>
        <v>5774</v>
      </c>
      <c r="D48">
        <f t="shared" si="3"/>
        <v>46</v>
      </c>
      <c r="E48" s="5">
        <f t="shared" si="4"/>
        <v>0.61111111111111005</v>
      </c>
      <c r="F48" s="7">
        <f>Overview!$L$5*SIN(PI()*1/60*D48)</f>
        <v>9367.8284890240175</v>
      </c>
      <c r="G48" s="7">
        <f t="shared" si="5"/>
        <v>686</v>
      </c>
      <c r="H48">
        <f t="shared" si="6"/>
        <v>114.33333333333333</v>
      </c>
      <c r="I48" s="8">
        <f>H48/Overview!$L$4</f>
        <v>4.0833333333333329E-3</v>
      </c>
      <c r="J48" s="8">
        <f t="shared" si="9"/>
        <v>0.93648112213068968</v>
      </c>
      <c r="K48">
        <f t="shared" si="0"/>
        <v>686</v>
      </c>
      <c r="L48">
        <f>Overview!$L$7</f>
        <v>1500</v>
      </c>
      <c r="M48" s="7">
        <f t="shared" si="1"/>
        <v>7181.8284890240175</v>
      </c>
    </row>
    <row r="49" spans="1:13" x14ac:dyDescent="0.25">
      <c r="A49" s="3">
        <f t="shared" si="8"/>
        <v>0.47000000000000025</v>
      </c>
      <c r="B49">
        <f>IF(A49&lt;Overview!$C$4,999999999999,IF(A49=Overview!$C$4,Overview!$C$5,B48-Overview!$F$4))</f>
        <v>5668</v>
      </c>
      <c r="D49">
        <f t="shared" si="3"/>
        <v>47</v>
      </c>
      <c r="E49" s="5">
        <f t="shared" si="4"/>
        <v>0.61805555555555447</v>
      </c>
      <c r="F49" s="7">
        <f>Overview!$L$5*SIN(PI()*1/60*D49)</f>
        <v>8810.4854746977289</v>
      </c>
      <c r="G49" s="7">
        <f t="shared" si="5"/>
        <v>686</v>
      </c>
      <c r="H49">
        <f t="shared" si="6"/>
        <v>114.33333333333333</v>
      </c>
      <c r="I49" s="8">
        <f>H49/Overview!$L$4</f>
        <v>4.0833333333333329E-3</v>
      </c>
      <c r="J49" s="8">
        <f t="shared" si="9"/>
        <v>0.94056445546402301</v>
      </c>
      <c r="K49">
        <f t="shared" si="0"/>
        <v>580</v>
      </c>
      <c r="L49">
        <f>Overview!$L$7</f>
        <v>1500</v>
      </c>
      <c r="M49" s="7">
        <f t="shared" si="1"/>
        <v>6624.4854746977289</v>
      </c>
    </row>
    <row r="50" spans="1:13" x14ac:dyDescent="0.25">
      <c r="A50" s="3">
        <f t="shared" si="8"/>
        <v>0.48000000000000026</v>
      </c>
      <c r="B50">
        <f>IF(A50&lt;Overview!$C$4,999999999999,IF(A50=Overview!$C$4,Overview!$C$5,B49-Overview!$F$4))</f>
        <v>5562</v>
      </c>
      <c r="D50">
        <f t="shared" si="3"/>
        <v>48</v>
      </c>
      <c r="E50" s="5">
        <f t="shared" si="4"/>
        <v>0.62499999999999889</v>
      </c>
      <c r="F50" s="7">
        <f>Overview!$L$5*SIN(PI()*1/60*D50)</f>
        <v>8228.9935320946261</v>
      </c>
      <c r="G50" s="7">
        <f t="shared" si="5"/>
        <v>580</v>
      </c>
      <c r="H50">
        <f t="shared" si="6"/>
        <v>96.666666666666671</v>
      </c>
      <c r="I50" s="8">
        <f>H50/Overview!$L$4</f>
        <v>3.4523809523809524E-3</v>
      </c>
      <c r="J50" s="8">
        <f t="shared" si="9"/>
        <v>0.94401683641640399</v>
      </c>
      <c r="K50">
        <f t="shared" si="0"/>
        <v>580</v>
      </c>
      <c r="L50">
        <f>Overview!$L$7</f>
        <v>1500</v>
      </c>
      <c r="M50" s="7">
        <f t="shared" si="1"/>
        <v>6148.9935320946261</v>
      </c>
    </row>
    <row r="51" spans="1:13" x14ac:dyDescent="0.25">
      <c r="A51" s="3">
        <f t="shared" si="8"/>
        <v>0.49000000000000027</v>
      </c>
      <c r="B51">
        <f>IF(A51&lt;Overview!$C$4,999999999999,IF(A51=Overview!$C$4,Overview!$C$5,B50-Overview!$F$4))</f>
        <v>5456</v>
      </c>
      <c r="D51">
        <f t="shared" si="3"/>
        <v>49</v>
      </c>
      <c r="E51" s="5">
        <f t="shared" si="4"/>
        <v>0.63194444444444331</v>
      </c>
      <c r="F51" s="7">
        <f>Overview!$L$5*SIN(PI()*1/60*D51)</f>
        <v>7624.9464902103819</v>
      </c>
      <c r="G51" s="7">
        <f t="shared" si="5"/>
        <v>580</v>
      </c>
      <c r="H51">
        <f t="shared" si="6"/>
        <v>96.666666666666671</v>
      </c>
      <c r="I51" s="8">
        <f>H51/Overview!$L$4</f>
        <v>3.4523809523809524E-3</v>
      </c>
      <c r="J51" s="8">
        <f t="shared" si="9"/>
        <v>0.94746921736878498</v>
      </c>
      <c r="K51">
        <f t="shared" si="0"/>
        <v>580</v>
      </c>
      <c r="L51">
        <f>Overview!$L$7</f>
        <v>1500</v>
      </c>
      <c r="M51" s="7">
        <f t="shared" si="1"/>
        <v>5544.9464902103819</v>
      </c>
    </row>
    <row r="52" spans="1:13" x14ac:dyDescent="0.25">
      <c r="A52" s="3">
        <f t="shared" si="8"/>
        <v>0.50000000000000022</v>
      </c>
      <c r="B52">
        <f>IF(A52&lt;Overview!$C$4,999999999999,IF(A52=Overview!$C$4,Overview!$C$5,B51-Overview!$F$4))</f>
        <v>5350</v>
      </c>
      <c r="D52">
        <f t="shared" si="3"/>
        <v>50</v>
      </c>
      <c r="E52" s="5">
        <f t="shared" si="4"/>
        <v>0.63888888888888773</v>
      </c>
      <c r="F52" s="7">
        <f>Overview!$L$5*SIN(PI()*1/60*D52)</f>
        <v>7000.0000000000045</v>
      </c>
      <c r="G52" s="7">
        <f t="shared" si="5"/>
        <v>580</v>
      </c>
      <c r="H52">
        <f t="shared" si="6"/>
        <v>96.666666666666671</v>
      </c>
      <c r="I52" s="8">
        <f>H52/Overview!$L$4</f>
        <v>3.4523809523809524E-3</v>
      </c>
      <c r="J52" s="8">
        <f t="shared" si="9"/>
        <v>0.95092159832116596</v>
      </c>
      <c r="K52">
        <f t="shared" si="0"/>
        <v>474</v>
      </c>
      <c r="L52">
        <f>Overview!$L$7</f>
        <v>1500</v>
      </c>
      <c r="M52" s="7">
        <f t="shared" si="1"/>
        <v>4920.0000000000045</v>
      </c>
    </row>
    <row r="53" spans="1:13" x14ac:dyDescent="0.25">
      <c r="A53" s="3">
        <f t="shared" si="8"/>
        <v>0.51000000000000023</v>
      </c>
      <c r="B53">
        <f>IF(A53&lt;Overview!$C$4,999999999999,IF(A53=Overview!$C$4,Overview!$C$5,B52-Overview!$F$4))</f>
        <v>5244</v>
      </c>
      <c r="D53">
        <f t="shared" si="3"/>
        <v>51</v>
      </c>
      <c r="E53" s="5">
        <f t="shared" si="4"/>
        <v>0.64583333333333215</v>
      </c>
      <c r="F53" s="7">
        <f>Overview!$L$5*SIN(PI()*1/60*D53)</f>
        <v>6355.8669963536558</v>
      </c>
      <c r="G53" s="7">
        <f t="shared" si="5"/>
        <v>474</v>
      </c>
      <c r="H53">
        <f t="shared" si="6"/>
        <v>79</v>
      </c>
      <c r="I53" s="8">
        <f>H53/Overview!$L$4</f>
        <v>2.8214285714285715E-3</v>
      </c>
      <c r="J53" s="8">
        <f t="shared" si="9"/>
        <v>0.95374302689259449</v>
      </c>
      <c r="K53">
        <f t="shared" si="0"/>
        <v>474</v>
      </c>
      <c r="L53">
        <f>Overview!$L$7</f>
        <v>1500</v>
      </c>
      <c r="M53" s="7">
        <f t="shared" si="1"/>
        <v>4381.8669963536558</v>
      </c>
    </row>
    <row r="54" spans="1:13" x14ac:dyDescent="0.25">
      <c r="A54" s="3">
        <f t="shared" si="8"/>
        <v>0.52000000000000024</v>
      </c>
      <c r="B54">
        <f>IF(A54&lt;Overview!$C$4,999999999999,IF(A54=Overview!$C$4,Overview!$C$5,B53-Overview!$F$4))</f>
        <v>5138</v>
      </c>
      <c r="D54">
        <f t="shared" si="3"/>
        <v>52</v>
      </c>
      <c r="E54" s="5">
        <f t="shared" si="4"/>
        <v>0.65277777777777657</v>
      </c>
      <c r="F54" s="7">
        <f>Overview!$L$5*SIN(PI()*1/60*D54)</f>
        <v>5694.3130030612065</v>
      </c>
      <c r="G54" s="7">
        <f t="shared" si="5"/>
        <v>474</v>
      </c>
      <c r="H54">
        <f t="shared" si="6"/>
        <v>79</v>
      </c>
      <c r="I54" s="8">
        <f>H54/Overview!$L$4</f>
        <v>2.8214285714285715E-3</v>
      </c>
      <c r="J54" s="8">
        <f t="shared" si="9"/>
        <v>0.95656445546402302</v>
      </c>
      <c r="K54">
        <f t="shared" si="0"/>
        <v>474</v>
      </c>
      <c r="L54">
        <f>Overview!$L$7</f>
        <v>1500</v>
      </c>
      <c r="M54" s="7">
        <f t="shared" si="1"/>
        <v>3720.3130030612065</v>
      </c>
    </row>
    <row r="55" spans="1:13" x14ac:dyDescent="0.25">
      <c r="A55" s="3">
        <f t="shared" si="8"/>
        <v>0.53000000000000025</v>
      </c>
      <c r="B55">
        <f>IF(A55&lt;Overview!$C$4,999999999999,IF(A55=Overview!$C$4,Overview!$C$5,B54-Overview!$F$4))</f>
        <v>5032</v>
      </c>
      <c r="D55">
        <f t="shared" si="3"/>
        <v>53</v>
      </c>
      <c r="E55" s="5">
        <f t="shared" si="4"/>
        <v>0.65972222222222099</v>
      </c>
      <c r="F55" s="7">
        <f>Overview!$L$5*SIN(PI()*1/60*D55)</f>
        <v>5017.1512936342097</v>
      </c>
      <c r="G55" s="7">
        <f t="shared" si="5"/>
        <v>474</v>
      </c>
      <c r="H55">
        <f t="shared" si="6"/>
        <v>79</v>
      </c>
      <c r="I55" s="8">
        <f>H55/Overview!$L$4</f>
        <v>2.8214285714285715E-3</v>
      </c>
      <c r="J55" s="8">
        <f t="shared" si="9"/>
        <v>0.95938588403545155</v>
      </c>
      <c r="K55">
        <f t="shared" si="0"/>
        <v>474</v>
      </c>
      <c r="L55">
        <f>Overview!$L$7</f>
        <v>1500</v>
      </c>
      <c r="M55" s="7">
        <f t="shared" si="1"/>
        <v>3043.1512936342097</v>
      </c>
    </row>
    <row r="56" spans="1:13" x14ac:dyDescent="0.25">
      <c r="A56" s="3">
        <f t="shared" si="8"/>
        <v>0.54000000000000026</v>
      </c>
      <c r="B56">
        <f>IF(A56&lt;Overview!$C$4,999999999999,IF(A56=Overview!$C$4,Overview!$C$5,B55-Overview!$F$4))</f>
        <v>4926</v>
      </c>
      <c r="D56">
        <f t="shared" si="3"/>
        <v>54</v>
      </c>
      <c r="E56" s="5">
        <f t="shared" si="4"/>
        <v>0.66666666666666541</v>
      </c>
      <c r="F56" s="7">
        <f>Overview!$L$5*SIN(PI()*1/60*D56)</f>
        <v>4326.2379212492651</v>
      </c>
      <c r="G56" s="7">
        <f t="shared" si="5"/>
        <v>474</v>
      </c>
      <c r="H56">
        <f t="shared" si="6"/>
        <v>79</v>
      </c>
      <c r="I56" s="8">
        <f>H56/Overview!$L$4</f>
        <v>2.8214285714285715E-3</v>
      </c>
      <c r="J56" s="8">
        <f t="shared" si="9"/>
        <v>0.96220731260688008</v>
      </c>
      <c r="K56">
        <f t="shared" si="0"/>
        <v>368</v>
      </c>
      <c r="L56">
        <f>Overview!$L$7</f>
        <v>1500</v>
      </c>
      <c r="M56" s="7">
        <f t="shared" si="1"/>
        <v>2352.2379212492651</v>
      </c>
    </row>
    <row r="57" spans="1:13" x14ac:dyDescent="0.25">
      <c r="A57" s="3">
        <f t="shared" si="8"/>
        <v>0.55000000000000027</v>
      </c>
      <c r="B57">
        <f>IF(A57&lt;Overview!$C$4,999999999999,IF(A57=Overview!$C$4,Overview!$C$5,B56-Overview!$F$4))</f>
        <v>4820</v>
      </c>
      <c r="D57">
        <f t="shared" si="3"/>
        <v>55</v>
      </c>
      <c r="E57" s="5">
        <f t="shared" si="4"/>
        <v>0.67361111111110983</v>
      </c>
      <c r="F57" s="7">
        <f>Overview!$L$5*SIN(PI()*1/60*D57)</f>
        <v>3623.4666314352944</v>
      </c>
      <c r="G57" s="7">
        <f t="shared" si="5"/>
        <v>368</v>
      </c>
      <c r="H57">
        <f t="shared" si="6"/>
        <v>61.333333333333336</v>
      </c>
      <c r="I57" s="8">
        <f>H57/Overview!$L$4</f>
        <v>2.1904761904761906E-3</v>
      </c>
      <c r="J57" s="8">
        <f t="shared" si="9"/>
        <v>0.96439778879735627</v>
      </c>
      <c r="K57">
        <f t="shared" si="0"/>
        <v>368</v>
      </c>
      <c r="L57">
        <f>Overview!$L$7</f>
        <v>1500</v>
      </c>
      <c r="M57" s="7">
        <f t="shared" si="1"/>
        <v>1755.4666314352944</v>
      </c>
    </row>
    <row r="58" spans="1:13" x14ac:dyDescent="0.25">
      <c r="A58" s="3">
        <f t="shared" si="8"/>
        <v>0.56000000000000028</v>
      </c>
      <c r="B58">
        <f>IF(A58&lt;Overview!$C$4,999999999999,IF(A58=Overview!$C$4,Overview!$C$5,B57-Overview!$F$4))</f>
        <v>4714</v>
      </c>
      <c r="D58">
        <f t="shared" si="3"/>
        <v>56</v>
      </c>
      <c r="E58" s="5">
        <f t="shared" si="4"/>
        <v>0.68055555555555425</v>
      </c>
      <c r="F58" s="7">
        <f>Overview!$L$5*SIN(PI()*1/60*D58)</f>
        <v>2910.7636714486362</v>
      </c>
      <c r="G58" s="7">
        <f t="shared" si="5"/>
        <v>368</v>
      </c>
      <c r="H58">
        <f t="shared" si="6"/>
        <v>61.333333333333336</v>
      </c>
      <c r="I58" s="8">
        <f>H58/Overview!$L$4</f>
        <v>2.1904761904761906E-3</v>
      </c>
      <c r="J58" s="8">
        <f t="shared" si="9"/>
        <v>0.96658826498783246</v>
      </c>
      <c r="K58">
        <f t="shared" si="0"/>
        <v>368</v>
      </c>
      <c r="L58">
        <f>Overview!$L$7</f>
        <v>1500</v>
      </c>
      <c r="M58" s="7">
        <f t="shared" si="1"/>
        <v>1042.7636714486362</v>
      </c>
    </row>
    <row r="59" spans="1:13" x14ac:dyDescent="0.25">
      <c r="A59" s="3">
        <f t="shared" si="8"/>
        <v>0.57000000000000028</v>
      </c>
      <c r="B59">
        <f>IF(A59&lt;Overview!$C$4,999999999999,IF(A59=Overview!$C$4,Overview!$C$5,B58-Overview!$F$4))</f>
        <v>4608</v>
      </c>
      <c r="D59">
        <f t="shared" si="3"/>
        <v>57</v>
      </c>
      <c r="E59" s="5">
        <f t="shared" si="4"/>
        <v>0.68749999999999867</v>
      </c>
      <c r="F59" s="7">
        <f>Overview!$L$5*SIN(PI()*1/60*D59)</f>
        <v>2190.0825105632339</v>
      </c>
      <c r="G59" s="7">
        <f t="shared" si="5"/>
        <v>368</v>
      </c>
      <c r="H59">
        <f t="shared" si="6"/>
        <v>61.333333333333336</v>
      </c>
      <c r="I59" s="8">
        <f>H59/Overview!$L$4</f>
        <v>2.1904761904761906E-3</v>
      </c>
      <c r="J59" s="8">
        <f t="shared" si="9"/>
        <v>0.96877874117830864</v>
      </c>
      <c r="K59">
        <f t="shared" si="0"/>
        <v>368</v>
      </c>
      <c r="L59">
        <f>Overview!$L$7</f>
        <v>1500</v>
      </c>
      <c r="M59" s="7">
        <f t="shared" si="1"/>
        <v>322.08251056323388</v>
      </c>
    </row>
    <row r="60" spans="1:13" x14ac:dyDescent="0.25">
      <c r="A60" s="3">
        <f t="shared" si="8"/>
        <v>0.58000000000000029</v>
      </c>
      <c r="B60">
        <f>IF(A60&lt;Overview!$C$4,999999999999,IF(A60=Overview!$C$4,Overview!$C$5,B59-Overview!$F$4))</f>
        <v>4502</v>
      </c>
      <c r="D60">
        <f t="shared" si="3"/>
        <v>58</v>
      </c>
      <c r="E60" s="5">
        <f t="shared" si="4"/>
        <v>0.69444444444444309</v>
      </c>
      <c r="F60" s="7">
        <f>Overview!$L$5*SIN(PI()*1/60*D60)</f>
        <v>1463.3984857471523</v>
      </c>
      <c r="G60" s="7">
        <f t="shared" si="5"/>
        <v>0</v>
      </c>
      <c r="H60">
        <f t="shared" si="6"/>
        <v>0</v>
      </c>
      <c r="I60" s="8">
        <f>H60/Overview!$L$4</f>
        <v>0</v>
      </c>
      <c r="J60" s="8">
        <f t="shared" si="9"/>
        <v>0.96877874117830864</v>
      </c>
      <c r="K60">
        <f t="shared" si="0"/>
        <v>368</v>
      </c>
      <c r="L60">
        <f>Overview!$L$7</f>
        <v>1500</v>
      </c>
      <c r="M60" s="7">
        <f t="shared" si="1"/>
        <v>0</v>
      </c>
    </row>
    <row r="61" spans="1:13" x14ac:dyDescent="0.25">
      <c r="A61" s="3">
        <f t="shared" si="8"/>
        <v>0.5900000000000003</v>
      </c>
      <c r="B61">
        <f>IF(A61&lt;Overview!$C$4,999999999999,IF(A61=Overview!$C$4,Overview!$C$5,B60-Overview!$F$4))</f>
        <v>4396</v>
      </c>
      <c r="D61">
        <f t="shared" si="3"/>
        <v>59</v>
      </c>
      <c r="E61" s="5">
        <f t="shared" si="4"/>
        <v>0.70138888888888751</v>
      </c>
      <c r="F61" s="7">
        <f>Overview!$L$5*SIN(PI()*1/60*D61)</f>
        <v>732.70338740121952</v>
      </c>
      <c r="G61" s="7">
        <f t="shared" si="5"/>
        <v>0</v>
      </c>
      <c r="H61">
        <f t="shared" si="6"/>
        <v>0</v>
      </c>
      <c r="I61" s="8">
        <f>H61/Overview!$L$4</f>
        <v>0</v>
      </c>
      <c r="J61" s="8">
        <f t="shared" si="9"/>
        <v>0.96877874117830864</v>
      </c>
      <c r="K61">
        <f t="shared" si="0"/>
        <v>368</v>
      </c>
      <c r="L61">
        <f>Overview!$L$7</f>
        <v>1500</v>
      </c>
      <c r="M61" s="7">
        <f t="shared" si="1"/>
        <v>0</v>
      </c>
    </row>
    <row r="62" spans="1:13" x14ac:dyDescent="0.25">
      <c r="A62" s="3">
        <f t="shared" si="8"/>
        <v>0.60000000000000031</v>
      </c>
      <c r="B62">
        <f>IF(A62&lt;Overview!$C$4,999999999999,IF(A62=Overview!$C$4,Overview!$C$5,B61-Overview!$F$4))</f>
        <v>4290</v>
      </c>
      <c r="D62">
        <f t="shared" si="3"/>
        <v>60</v>
      </c>
      <c r="E62" s="5">
        <f t="shared" si="4"/>
        <v>0.70833333333333193</v>
      </c>
      <c r="F62" s="7">
        <f>Overview!$L$5*SIN(PI()*1/60*D62)</f>
        <v>1.715207836872068E-12</v>
      </c>
      <c r="G62" s="7">
        <f t="shared" si="5"/>
        <v>0</v>
      </c>
      <c r="H62">
        <f t="shared" si="6"/>
        <v>0</v>
      </c>
      <c r="I62" s="8">
        <f>H62/Overview!$L$4</f>
        <v>0</v>
      </c>
      <c r="J62" s="8">
        <f t="shared" si="9"/>
        <v>0.96877874117830864</v>
      </c>
      <c r="K62">
        <f t="shared" si="0"/>
        <v>368</v>
      </c>
      <c r="L62">
        <f>Overview!$L$7</f>
        <v>1500</v>
      </c>
      <c r="M62" s="7">
        <f t="shared" si="1"/>
        <v>0</v>
      </c>
    </row>
    <row r="63" spans="1:13" x14ac:dyDescent="0.25">
      <c r="A63" s="3">
        <f t="shared" si="8"/>
        <v>0.61000000000000032</v>
      </c>
      <c r="B63">
        <f>IF(A63&lt;Overview!$C$4,999999999999,IF(A63=Overview!$C$4,Overview!$C$5,B62-Overview!$F$4))</f>
        <v>4184</v>
      </c>
      <c r="E63" s="5"/>
    </row>
    <row r="64" spans="1:13" x14ac:dyDescent="0.25">
      <c r="A64" s="3">
        <f t="shared" si="8"/>
        <v>0.62000000000000033</v>
      </c>
      <c r="B64">
        <f>IF(A64&lt;Overview!$C$4,999999999999,IF(A64=Overview!$C$4,Overview!$C$5,B63-Overview!$F$4))</f>
        <v>4078</v>
      </c>
      <c r="E64" s="5"/>
    </row>
    <row r="65" spans="1:5" x14ac:dyDescent="0.25">
      <c r="A65" s="3">
        <f t="shared" si="8"/>
        <v>0.63000000000000034</v>
      </c>
      <c r="B65">
        <f>IF(A65&lt;Overview!$C$4,999999999999,IF(A65=Overview!$C$4,Overview!$C$5,B64-Overview!$F$4))</f>
        <v>3972</v>
      </c>
      <c r="E65" s="5"/>
    </row>
    <row r="66" spans="1:5" x14ac:dyDescent="0.25">
      <c r="A66" s="3">
        <f t="shared" si="8"/>
        <v>0.64000000000000035</v>
      </c>
      <c r="B66">
        <f>IF(A66&lt;Overview!$C$4,999999999999,IF(A66=Overview!$C$4,Overview!$C$5,B65-Overview!$F$4))</f>
        <v>3866</v>
      </c>
      <c r="E66" s="5"/>
    </row>
    <row r="67" spans="1:5" x14ac:dyDescent="0.25">
      <c r="A67" s="3">
        <f t="shared" si="8"/>
        <v>0.65000000000000036</v>
      </c>
      <c r="B67">
        <f>IF(A67&lt;Overview!$C$4,999999999999,IF(A67=Overview!$C$4,Overview!$C$5,B66-Overview!$F$4))</f>
        <v>3760</v>
      </c>
      <c r="E67" s="5"/>
    </row>
    <row r="68" spans="1:5" x14ac:dyDescent="0.25">
      <c r="A68" s="3">
        <f t="shared" si="8"/>
        <v>0.66000000000000036</v>
      </c>
      <c r="B68">
        <f>IF(A68&lt;Overview!$C$4,999999999999,IF(A68=Overview!$C$4,Overview!$C$5,B67-Overview!$F$4))</f>
        <v>3654</v>
      </c>
      <c r="E68" s="5"/>
    </row>
    <row r="69" spans="1:5" x14ac:dyDescent="0.25">
      <c r="A69" s="3">
        <f t="shared" si="8"/>
        <v>0.67000000000000037</v>
      </c>
      <c r="B69">
        <f>IF(A69&lt;Overview!$C$4,999999999999,IF(A69=Overview!$C$4,Overview!$C$5,B68-Overview!$F$4))</f>
        <v>3548</v>
      </c>
      <c r="E69" s="5"/>
    </row>
    <row r="70" spans="1:5" x14ac:dyDescent="0.25">
      <c r="A70" s="3">
        <f t="shared" si="8"/>
        <v>0.68000000000000038</v>
      </c>
      <c r="B70">
        <f>IF(A70&lt;Overview!$C$4,999999999999,IF(A70=Overview!$C$4,Overview!$C$5,B69-Overview!$F$4))</f>
        <v>3442</v>
      </c>
      <c r="E70" s="5"/>
    </row>
    <row r="71" spans="1:5" x14ac:dyDescent="0.25">
      <c r="A71" s="3">
        <f t="shared" si="8"/>
        <v>0.69000000000000039</v>
      </c>
      <c r="B71">
        <f>IF(A71&lt;Overview!$C$4,999999999999,IF(A71=Overview!$C$4,Overview!$C$5,B70-Overview!$F$4))</f>
        <v>3336</v>
      </c>
      <c r="E71" s="5"/>
    </row>
    <row r="72" spans="1:5" x14ac:dyDescent="0.25">
      <c r="A72" s="3">
        <f t="shared" si="8"/>
        <v>0.7000000000000004</v>
      </c>
      <c r="B72">
        <f>IF(A72&lt;Overview!$C$4,999999999999,IF(A72=Overview!$C$4,Overview!$C$5,B71-Overview!$F$4))</f>
        <v>3230</v>
      </c>
      <c r="E72" s="5"/>
    </row>
    <row r="73" spans="1:5" x14ac:dyDescent="0.25">
      <c r="A73" s="3">
        <f t="shared" si="8"/>
        <v>0.71000000000000041</v>
      </c>
      <c r="B73">
        <f>IF(A73&lt;Overview!$C$4,999999999999,IF(A73=Overview!$C$4,Overview!$C$5,B72-Overview!$F$4))</f>
        <v>3124</v>
      </c>
      <c r="E73" s="5"/>
    </row>
    <row r="74" spans="1:5" x14ac:dyDescent="0.25">
      <c r="A74" s="3">
        <f t="shared" si="8"/>
        <v>0.72000000000000042</v>
      </c>
      <c r="B74">
        <f>IF(A74&lt;Overview!$C$4,999999999999,IF(A74=Overview!$C$4,Overview!$C$5,B73-Overview!$F$4))</f>
        <v>3018</v>
      </c>
      <c r="E74" s="5"/>
    </row>
    <row r="75" spans="1:5" x14ac:dyDescent="0.25">
      <c r="A75" s="3">
        <f t="shared" si="8"/>
        <v>0.73000000000000043</v>
      </c>
      <c r="B75">
        <f>IF(A75&lt;Overview!$C$4,999999999999,IF(A75=Overview!$C$4,Overview!$C$5,B74-Overview!$F$4))</f>
        <v>2912</v>
      </c>
      <c r="E75" s="5"/>
    </row>
    <row r="76" spans="1:5" x14ac:dyDescent="0.25">
      <c r="A76" s="3">
        <f t="shared" si="8"/>
        <v>0.74000000000000044</v>
      </c>
      <c r="B76">
        <f>IF(A76&lt;Overview!$C$4,999999999999,IF(A76=Overview!$C$4,Overview!$C$5,B75-Overview!$F$4))</f>
        <v>2806</v>
      </c>
      <c r="E76" s="5"/>
    </row>
    <row r="77" spans="1:5" x14ac:dyDescent="0.25">
      <c r="A77" s="3">
        <f t="shared" si="8"/>
        <v>0.75000000000000044</v>
      </c>
      <c r="B77">
        <f>IF(A77&lt;Overview!$C$4,999999999999,IF(A77=Overview!$C$4,Overview!$C$5,B76-Overview!$F$4))</f>
        <v>2700</v>
      </c>
      <c r="E77" s="5"/>
    </row>
    <row r="78" spans="1:5" x14ac:dyDescent="0.25">
      <c r="A78" s="3">
        <f t="shared" si="8"/>
        <v>0.76000000000000045</v>
      </c>
      <c r="B78">
        <f>IF(A78&lt;Overview!$C$4,999999999999,IF(A78=Overview!$C$4,Overview!$C$5,B77-Overview!$F$4))</f>
        <v>2594</v>
      </c>
      <c r="E78" s="5"/>
    </row>
    <row r="79" spans="1:5" x14ac:dyDescent="0.25">
      <c r="A79" s="3">
        <f t="shared" si="8"/>
        <v>0.77000000000000046</v>
      </c>
      <c r="B79">
        <f>IF(A79&lt;Overview!$C$4,999999999999,IF(A79=Overview!$C$4,Overview!$C$5,B78-Overview!$F$4))</f>
        <v>2488</v>
      </c>
      <c r="E79" s="5"/>
    </row>
    <row r="80" spans="1:5" x14ac:dyDescent="0.25">
      <c r="A80" s="3">
        <f t="shared" si="8"/>
        <v>0.78000000000000047</v>
      </c>
      <c r="B80">
        <f>IF(A80&lt;Overview!$C$4,999999999999,IF(A80=Overview!$C$4,Overview!$C$5,B79-Overview!$F$4))</f>
        <v>2382</v>
      </c>
      <c r="E80" s="5"/>
    </row>
    <row r="81" spans="1:5" x14ac:dyDescent="0.25">
      <c r="A81" s="3">
        <f t="shared" si="8"/>
        <v>0.79000000000000048</v>
      </c>
      <c r="B81">
        <f>IF(A81&lt;Overview!$C$4,999999999999,IF(A81=Overview!$C$4,Overview!$C$5,B80-Overview!$F$4))</f>
        <v>2276</v>
      </c>
      <c r="E81" s="5"/>
    </row>
    <row r="82" spans="1:5" x14ac:dyDescent="0.25">
      <c r="A82" s="3">
        <f t="shared" si="8"/>
        <v>0.80000000000000049</v>
      </c>
      <c r="B82">
        <f>IF(A82&lt;Overview!$C$4,999999999999,IF(A82=Overview!$C$4,Overview!$C$5,B81-Overview!$F$4))</f>
        <v>2170</v>
      </c>
      <c r="E82" s="5"/>
    </row>
    <row r="83" spans="1:5" x14ac:dyDescent="0.25">
      <c r="A83" s="3">
        <f t="shared" si="8"/>
        <v>0.8100000000000005</v>
      </c>
      <c r="B83">
        <f>IF(A83&lt;Overview!$C$4,999999999999,IF(A83=Overview!$C$4,Overview!$C$5,B82-Overview!$F$4))</f>
        <v>2064</v>
      </c>
      <c r="E83" s="5"/>
    </row>
    <row r="84" spans="1:5" x14ac:dyDescent="0.25">
      <c r="A84" s="3">
        <f t="shared" si="8"/>
        <v>0.82000000000000051</v>
      </c>
      <c r="B84">
        <f>IF(A84&lt;Overview!$C$4,999999999999,IF(A84=Overview!$C$4,Overview!$C$5,B83-Overview!$F$4))</f>
        <v>1958</v>
      </c>
      <c r="E84" s="5"/>
    </row>
    <row r="85" spans="1:5" x14ac:dyDescent="0.25">
      <c r="A85" s="3">
        <f t="shared" si="8"/>
        <v>0.83000000000000052</v>
      </c>
      <c r="B85">
        <f>IF(A85&lt;Overview!$C$4,999999999999,IF(A85=Overview!$C$4,Overview!$C$5,B84-Overview!$F$4))</f>
        <v>1852</v>
      </c>
      <c r="E85" s="5"/>
    </row>
    <row r="86" spans="1:5" x14ac:dyDescent="0.25">
      <c r="A86" s="3">
        <f t="shared" si="8"/>
        <v>0.84000000000000052</v>
      </c>
      <c r="B86">
        <f>IF(A86&lt;Overview!$C$4,999999999999,IF(A86=Overview!$C$4,Overview!$C$5,B85-Overview!$F$4))</f>
        <v>1746</v>
      </c>
      <c r="E86" s="5"/>
    </row>
    <row r="87" spans="1:5" x14ac:dyDescent="0.25">
      <c r="A87" s="3">
        <f t="shared" si="8"/>
        <v>0.85000000000000053</v>
      </c>
      <c r="B87">
        <f>IF(A87&lt;Overview!$C$4,999999999999,IF(A87=Overview!$C$4,Overview!$C$5,B86-Overview!$F$4))</f>
        <v>1640</v>
      </c>
      <c r="E87" s="5"/>
    </row>
    <row r="88" spans="1:5" x14ac:dyDescent="0.25">
      <c r="A88" s="3">
        <f t="shared" si="8"/>
        <v>0.86000000000000054</v>
      </c>
      <c r="B88">
        <f>IF(A88&lt;Overview!$C$4,999999999999,IF(A88=Overview!$C$4,Overview!$C$5,B87-Overview!$F$4))</f>
        <v>1534</v>
      </c>
      <c r="E88" s="5"/>
    </row>
    <row r="89" spans="1:5" x14ac:dyDescent="0.25">
      <c r="A89" s="3">
        <f t="shared" si="8"/>
        <v>0.87000000000000055</v>
      </c>
      <c r="B89">
        <f>IF(A89&lt;Overview!$C$4,999999999999,IF(A89=Overview!$C$4,Overview!$C$5,B88-Overview!$F$4))</f>
        <v>1428</v>
      </c>
      <c r="E89" s="5"/>
    </row>
    <row r="90" spans="1:5" x14ac:dyDescent="0.25">
      <c r="A90" s="3">
        <f t="shared" si="8"/>
        <v>0.88000000000000056</v>
      </c>
      <c r="B90">
        <f>IF(A90&lt;Overview!$C$4,999999999999,IF(A90=Overview!$C$4,Overview!$C$5,B89-Overview!$F$4))</f>
        <v>1322</v>
      </c>
      <c r="E90" s="5"/>
    </row>
    <row r="91" spans="1:5" x14ac:dyDescent="0.25">
      <c r="A91" s="3">
        <f t="shared" si="8"/>
        <v>0.89000000000000057</v>
      </c>
      <c r="B91">
        <f>IF(A91&lt;Overview!$C$4,999999999999,IF(A91=Overview!$C$4,Overview!$C$5,B90-Overview!$F$4))</f>
        <v>1216</v>
      </c>
    </row>
    <row r="92" spans="1:5" x14ac:dyDescent="0.25">
      <c r="A92" s="3">
        <f t="shared" ref="A92:A102" si="10">A91+1/100</f>
        <v>0.90000000000000058</v>
      </c>
      <c r="B92">
        <f>IF(A92&lt;Overview!$C$4,999999999999,IF(A92=Overview!$C$4,Overview!$C$5,B91-Overview!$F$4))</f>
        <v>1110</v>
      </c>
    </row>
    <row r="93" spans="1:5" x14ac:dyDescent="0.25">
      <c r="A93" s="3">
        <f t="shared" si="10"/>
        <v>0.91000000000000059</v>
      </c>
      <c r="B93">
        <f>IF(A93&lt;Overview!$C$4,999999999999,IF(A93=Overview!$C$4,Overview!$C$5,B92-Overview!$F$4))</f>
        <v>1004</v>
      </c>
    </row>
    <row r="94" spans="1:5" x14ac:dyDescent="0.25">
      <c r="A94" s="3">
        <f t="shared" si="10"/>
        <v>0.9200000000000006</v>
      </c>
      <c r="B94">
        <f>IF(A94&lt;Overview!$C$4,999999999999,IF(A94=Overview!$C$4,Overview!$C$5,B93-Overview!$F$4))</f>
        <v>898</v>
      </c>
    </row>
    <row r="95" spans="1:5" x14ac:dyDescent="0.25">
      <c r="A95" s="3">
        <f t="shared" si="10"/>
        <v>0.9300000000000006</v>
      </c>
      <c r="B95">
        <f>IF(A95&lt;Overview!$C$4,999999999999,IF(A95=Overview!$C$4,Overview!$C$5,B94-Overview!$F$4))</f>
        <v>792</v>
      </c>
    </row>
    <row r="96" spans="1:5" x14ac:dyDescent="0.25">
      <c r="A96" s="3">
        <f t="shared" si="10"/>
        <v>0.94000000000000061</v>
      </c>
      <c r="B96">
        <f>IF(A96&lt;Overview!$C$4,999999999999,IF(A96=Overview!$C$4,Overview!$C$5,B95-Overview!$F$4))</f>
        <v>686</v>
      </c>
    </row>
    <row r="97" spans="1:2" x14ac:dyDescent="0.25">
      <c r="A97" s="3">
        <f t="shared" si="10"/>
        <v>0.95000000000000062</v>
      </c>
      <c r="B97">
        <f>IF(A97&lt;Overview!$C$4,999999999999,IF(A97=Overview!$C$4,Overview!$C$5,B96-Overview!$F$4))</f>
        <v>580</v>
      </c>
    </row>
    <row r="98" spans="1:2" x14ac:dyDescent="0.25">
      <c r="A98" s="3">
        <f t="shared" si="10"/>
        <v>0.96000000000000063</v>
      </c>
      <c r="B98">
        <f>IF(A98&lt;Overview!$C$4,999999999999,IF(A98=Overview!$C$4,Overview!$C$5,B97-Overview!$F$4))</f>
        <v>474</v>
      </c>
    </row>
    <row r="99" spans="1:2" x14ac:dyDescent="0.25">
      <c r="A99" s="3">
        <f t="shared" si="10"/>
        <v>0.97000000000000064</v>
      </c>
      <c r="B99">
        <f>IF(A99&lt;Overview!$C$4,999999999999,IF(A99=Overview!$C$4,Overview!$C$5,B98-Overview!$F$4))</f>
        <v>368</v>
      </c>
    </row>
    <row r="100" spans="1:2" x14ac:dyDescent="0.25">
      <c r="A100" s="3">
        <f t="shared" si="10"/>
        <v>0.98000000000000065</v>
      </c>
      <c r="B100">
        <f>IF(A100&lt;Overview!$C$4,999999999999,IF(A100=Overview!$C$4,Overview!$C$5,B99-Overview!$F$4))</f>
        <v>262</v>
      </c>
    </row>
    <row r="101" spans="1:2" x14ac:dyDescent="0.25">
      <c r="A101" s="3">
        <f t="shared" si="10"/>
        <v>0.99000000000000066</v>
      </c>
      <c r="B101">
        <f>IF(A101&lt;Overview!$C$4,999999999999,IF(A101=Overview!$C$4,Overview!$C$5,B100-Overview!$F$4))</f>
        <v>156</v>
      </c>
    </row>
    <row r="102" spans="1:2" x14ac:dyDescent="0.25">
      <c r="A102" s="3">
        <f t="shared" si="10"/>
        <v>1.0000000000000007</v>
      </c>
      <c r="B102">
        <f>IF(A102&lt;Overview!$C$4,999999999999,IF(A102=Overview!$C$4,Overview!$C$5,B101-Overview!$F$4))</f>
        <v>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Overview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Manner</dc:creator>
  <cp:lastModifiedBy>Daniel Manner</cp:lastModifiedBy>
  <dcterms:created xsi:type="dcterms:W3CDTF">2026-04-09T18:05:27Z</dcterms:created>
  <dcterms:modified xsi:type="dcterms:W3CDTF">2026-06-11T13:07:29Z</dcterms:modified>
</cp:coreProperties>
</file>